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7" sheetId="1" r:id="rId1"/>
  </sheets>
  <definedNames>
    <definedName name="Aufn.Summe" localSheetId="0">IF(ISNUMBER('07'!IT65536),'07'!IT65536,0)+IF(ISNUMBER('07'!IQ65536),'07'!IQ65536,0)+IF(ISNUMBER('07'!IN65536),'07'!IN65536,0)+IF(ISNUMBER('07'!IK65536),'07'!IK65536,0)+IF(ISNUMBER('07'!IH65536),'07'!IH65536,0)+IF(ISNUMBER('07'!IE65536),'07'!IE65536,0)+IF(ISNUMBER('07'!IB65536),'07'!IB65536,0)+IF(ISNUMBER('07'!HY65536),'07'!HY65536,0)</definedName>
    <definedName name="BED" localSheetId="0">MAX('07'!F65536:M65536)</definedName>
    <definedName name="BED.Liste" localSheetId="0">'07'!$AY$6:$AY$13</definedName>
    <definedName name="BED.Liste.Tab" localSheetId="0">'07'!$AD$11:$AD$32</definedName>
    <definedName name="DEZIMALEN" localSheetId="0">'07'!$B$2</definedName>
    <definedName name="Druck.Erg" localSheetId="0">'07'!$AT$5:$BA$13</definedName>
    <definedName name="Druck.Tab" localSheetId="0">'07'!$A$3:$AF$33</definedName>
    <definedName name="_xlnm.Print_Area" localSheetId="0">'07'!$A$3:$AF$34</definedName>
    <definedName name="DS" localSheetId="0">IF('07'!IV1&gt;0,INT('07'!Fakt*'07'!IU1/'07'!IV1)/'07'!Fakt,0)</definedName>
    <definedName name="Erg.Sort.Name" localSheetId="0">'07'!$AU$6</definedName>
    <definedName name="Erg.Sort.Platz" localSheetId="0">'07'!$AT$6</definedName>
    <definedName name="Erg.Tab.Formeln" localSheetId="0">'07'!$BC$6:$BJ$13</definedName>
    <definedName name="Erg.Tab.Start" localSheetId="0">'07'!$AT$6</definedName>
    <definedName name="Ergebnisse.Start" localSheetId="0">'07'!$AT$5</definedName>
    <definedName name="Fakt" localSheetId="0">'07'!$E$2</definedName>
    <definedName name="GD.Liste" localSheetId="0">'07'!$AX$6:$AX$13</definedName>
    <definedName name="GD.Liste.Tab" localSheetId="0">'07'!$AC$11:$AC$32</definedName>
    <definedName name="HS" localSheetId="0">MAX('07'!IQ2,'07'!IN2,'07'!IK2,'07'!IH2,'07'!IE2,'07'!IB2,'07'!HY2,'07'!HV2)</definedName>
    <definedName name="HS.Liste" localSheetId="0">'07'!$AZ$6:$AZ$13</definedName>
    <definedName name="HS.Liste.Tab" localSheetId="0">'07'!$AE$11:$AE$32</definedName>
    <definedName name="PPSumme" localSheetId="0">IF(ISNUMBER('07'!IU1),'07'!IU1,0)+IF(ISNUMBER('07'!IR1),'07'!IR1,0)+IF(ISNUMBER('07'!IO1),'07'!IO1,0)+IF(ISNUMBER('07'!IL1),'07'!IL1,0)+IF(ISNUMBER('07'!II1),'07'!II1,0)+IF(ISNUMBER('07'!IF1),'07'!IF1,0)+IF(ISNUMBER('07'!IC1),'07'!IC1,0)+IF(ISNUMBER('07'!HZ1),'07'!HZ1,0)</definedName>
    <definedName name="Pts.Summe" localSheetId="0">IF(ISNUMBER('07'!IS65536),'07'!IS65536,0)+IF(ISNUMBER('07'!IP65536),'07'!IP65536,0)+IF(ISNUMBER('07'!IM65536),'07'!IM65536,0)+IF(ISNUMBER('07'!IJ65536),'07'!IJ65536,0)+IF(ISNUMBER('07'!IG65536),'07'!IG65536,0)+IF(ISNUMBER('07'!ID65536),'07'!ID65536,0)+IF(ISNUMBER('07'!IA65536),'07'!IA65536,0)+IF(ISNUMBER('07'!HX65536),'07'!HX65536,0)</definedName>
    <definedName name="Rang" localSheetId="0">1+SUM('07'!E1:K1)</definedName>
    <definedName name="Schnitt" localSheetId="0">IF(ISNUMBER('07'!C65535),INT(100*'07'!A65535/'07'!C65535)/100,"")</definedName>
    <definedName name="Spaltenbreite.Start" localSheetId="0">'07'!$A$9</definedName>
    <definedName name="Sprung.1" localSheetId="0">'07'!$A$3:$S$3</definedName>
    <definedName name="Sprung.2" localSheetId="0">'07'!$AS$3:$BF$3</definedName>
    <definedName name="Tab.unt.lösch" localSheetId="0">'07'!$AA$10:$AE$32</definedName>
  </definedNames>
  <calcPr fullCalcOnLoad="1"/>
</workbook>
</file>

<file path=xl/sharedStrings.xml><?xml version="1.0" encoding="utf-8"?>
<sst xmlns="http://schemas.openxmlformats.org/spreadsheetml/2006/main" count="86" uniqueCount="40">
  <si>
    <t>DEZIMALEN:</t>
  </si>
  <si>
    <t>Fakt:</t>
  </si>
  <si>
    <t>Ergebnisse:</t>
  </si>
  <si>
    <t>Quellbereich.Formeln</t>
  </si>
  <si>
    <t>Ort:</t>
  </si>
  <si>
    <t>Raaba</t>
  </si>
  <si>
    <t>Veranstalter:</t>
  </si>
  <si>
    <t>GBK</t>
  </si>
  <si>
    <t>Platz</t>
  </si>
  <si>
    <t>Name</t>
  </si>
  <si>
    <t>Klub</t>
  </si>
  <si>
    <t>PP</t>
  </si>
  <si>
    <t>GD</t>
  </si>
  <si>
    <t>BED</t>
  </si>
  <si>
    <t>HS</t>
  </si>
  <si>
    <t>Spiele</t>
  </si>
  <si>
    <t>Rg.</t>
  </si>
  <si>
    <t>Datum:</t>
  </si>
  <si>
    <t>Distanz</t>
  </si>
  <si>
    <t>Pts.</t>
  </si>
  <si>
    <t>Aufn.</t>
  </si>
  <si>
    <t>Rang</t>
  </si>
  <si>
    <t>WBA</t>
  </si>
  <si>
    <t>50. ÖSTM   Cadre 47/1</t>
  </si>
  <si>
    <t>BSVÖ / GBK</t>
  </si>
  <si>
    <t>01./02.06.2013</t>
  </si>
  <si>
    <t>200 / 20</t>
  </si>
  <si>
    <t>Gerold</t>
  </si>
  <si>
    <t>Cerovsek</t>
  </si>
  <si>
    <t>BIG</t>
  </si>
  <si>
    <t>Martin</t>
  </si>
  <si>
    <t>Färber</t>
  </si>
  <si>
    <t>Manfred</t>
  </si>
  <si>
    <t>Herfert</t>
  </si>
  <si>
    <t>Arnim</t>
  </si>
  <si>
    <t>Kahofer</t>
  </si>
  <si>
    <t>Michael</t>
  </si>
  <si>
    <t>Rabatscher</t>
  </si>
  <si>
    <t>Herbert</t>
  </si>
  <si>
    <t>Sedlak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</si>
</sst>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0&quot;.&quot;"/>
    <numFmt numFmtId="166" formatCode="0.000"/>
    <numFmt numFmtId="167" formatCode="\(0\)"/>
  </numFmts>
  <fonts count="54">
    <font>
      <sz val="8"/>
      <name val="Univers"/>
      <family val="0"/>
    </font>
    <font>
      <sz val="11"/>
      <color indexed="8"/>
      <name val="Calibri"/>
      <family val="2"/>
    </font>
    <font>
      <b/>
      <sz val="10"/>
      <name val="Univers"/>
      <family val="0"/>
    </font>
    <font>
      <sz val="8"/>
      <name val="Arial"/>
      <family val="2"/>
    </font>
    <font>
      <sz val="8"/>
      <color indexed="12"/>
      <name val="Univers"/>
      <family val="0"/>
    </font>
    <font>
      <sz val="12"/>
      <color indexed="12"/>
      <name val="Arial"/>
      <family val="2"/>
    </font>
    <font>
      <b/>
      <sz val="24"/>
      <name val="Univers"/>
      <family val="0"/>
    </font>
    <font>
      <b/>
      <sz val="2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Univers"/>
      <family val="0"/>
    </font>
    <font>
      <b/>
      <sz val="10"/>
      <name val="Arial"/>
      <family val="2"/>
    </font>
    <font>
      <b/>
      <i/>
      <sz val="30"/>
      <color indexed="12"/>
      <name val="Times New Roman"/>
      <family val="1"/>
    </font>
    <font>
      <b/>
      <sz val="10"/>
      <color indexed="8"/>
      <name val="Univers"/>
      <family val="0"/>
    </font>
    <font>
      <b/>
      <sz val="14"/>
      <color indexed="8"/>
      <name val="Univers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double">
        <color indexed="56"/>
      </right>
      <top style="medium"/>
      <bottom/>
    </border>
    <border>
      <left style="double">
        <color indexed="56"/>
      </left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double">
        <color indexed="56"/>
      </right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double">
        <color indexed="56"/>
      </right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double">
        <color indexed="12"/>
      </right>
      <top/>
      <bottom style="medium"/>
    </border>
    <border>
      <left style="medium"/>
      <right style="double">
        <color indexed="12"/>
      </right>
      <top style="medium"/>
      <bottom/>
    </border>
    <border>
      <left style="medium"/>
      <right style="double">
        <color indexed="12"/>
      </right>
      <top/>
      <bottom/>
    </border>
    <border>
      <left style="double">
        <color indexed="56"/>
      </left>
      <right/>
      <top/>
      <bottom style="double">
        <color indexed="56"/>
      </bottom>
    </border>
    <border>
      <left/>
      <right/>
      <top/>
      <bottom style="double">
        <color indexed="56"/>
      </bottom>
    </border>
    <border>
      <left/>
      <right style="double">
        <color indexed="56"/>
      </right>
      <top/>
      <bottom style="double">
        <color indexed="56"/>
      </bottom>
    </border>
    <border>
      <left style="double">
        <color indexed="56"/>
      </left>
      <right style="medium"/>
      <top style="medium"/>
      <bottom/>
    </border>
    <border>
      <left style="double">
        <color indexed="56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double">
        <color indexed="56"/>
      </right>
      <top/>
      <bottom style="thin"/>
    </border>
    <border>
      <left style="double">
        <color indexed="56"/>
      </left>
      <right style="medium"/>
      <top style="double">
        <color indexed="56"/>
      </top>
      <bottom/>
    </border>
    <border>
      <left style="double">
        <color indexed="56"/>
      </left>
      <right style="medium"/>
      <top/>
      <bottom style="medium"/>
    </border>
    <border>
      <left style="medium"/>
      <right/>
      <top style="double">
        <color indexed="56"/>
      </top>
      <bottom/>
    </border>
    <border>
      <left/>
      <right/>
      <top style="double">
        <color indexed="56"/>
      </top>
      <bottom/>
    </border>
    <border>
      <left/>
      <right style="medium"/>
      <top style="double">
        <color indexed="56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double">
        <color indexed="56"/>
      </top>
      <bottom/>
    </border>
    <border>
      <left style="medium"/>
      <right style="thin"/>
      <top style="double">
        <color indexed="56"/>
      </top>
      <bottom/>
    </border>
    <border>
      <left style="medium"/>
      <right style="thin"/>
      <top/>
      <bottom style="medium"/>
    </border>
    <border>
      <left style="thin"/>
      <right style="thin"/>
      <top style="double">
        <color indexed="56"/>
      </top>
      <bottom/>
    </border>
    <border>
      <left style="thin"/>
      <right style="thin"/>
      <top/>
      <bottom style="medium"/>
    </border>
    <border>
      <left style="thin"/>
      <right style="medium"/>
      <top style="double">
        <color indexed="56"/>
      </top>
      <bottom/>
    </border>
    <border>
      <left style="thin"/>
      <right style="medium"/>
      <top/>
      <bottom style="medium"/>
    </border>
    <border>
      <left style="medium"/>
      <right style="double">
        <color indexed="56"/>
      </right>
      <top style="double">
        <color indexed="56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0" fillId="0" borderId="0" applyFill="0" applyBorder="0">
      <alignment horizontal="center"/>
      <protection/>
    </xf>
    <xf numFmtId="0" fontId="0" fillId="0" borderId="0" applyFill="0" applyBorder="0">
      <alignment horizontal="center"/>
      <protection/>
    </xf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4" applyBorder="0">
      <alignment horizontal="right"/>
      <protection locked="0"/>
    </xf>
    <xf numFmtId="0" fontId="12" fillId="0" borderId="5" applyBorder="0">
      <alignment horizontal="left"/>
      <protection locked="0"/>
    </xf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Fill="0" applyBorder="0">
      <alignment horizontal="center"/>
      <protection/>
    </xf>
    <xf numFmtId="0" fontId="47" fillId="31" borderId="0" applyNumberFormat="0" applyBorder="0" applyAlignment="0" applyProtection="0"/>
    <xf numFmtId="2" fontId="0" fillId="0" borderId="7" applyFill="0" applyBorder="0">
      <alignment horizontal="center"/>
      <protection/>
    </xf>
    <xf numFmtId="0" fontId="6" fillId="0" borderId="0" applyFill="0" applyBorder="0">
      <alignment horizontal="center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1" fontId="4" fillId="0" borderId="11" applyBorder="0">
      <alignment horizontal="center"/>
      <protection locked="0"/>
    </xf>
    <xf numFmtId="0" fontId="51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3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0" borderId="0" xfId="62" applyFont="1" applyBorder="1">
      <alignment horizontal="center"/>
      <protection locked="0"/>
    </xf>
    <xf numFmtId="0" fontId="7" fillId="0" borderId="0" xfId="57" applyFont="1" applyAlignment="1">
      <alignment horizontal="left"/>
      <protection/>
    </xf>
    <xf numFmtId="0" fontId="8" fillId="0" borderId="0" xfId="57" applyFo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1" fontId="10" fillId="0" borderId="0" xfId="62" applyFont="1" applyBorder="1" applyAlignment="1">
      <alignment horizontal="left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11" fillId="0" borderId="0" xfId="62" applyNumberFormat="1" applyFont="1" applyBorder="1" applyAlignment="1">
      <alignment horizontal="left"/>
      <protection locked="0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3" fillId="0" borderId="0" xfId="44" applyNumberFormat="1" applyFont="1">
      <alignment horizontal="center"/>
      <protection/>
    </xf>
    <xf numFmtId="2" fontId="3" fillId="0" borderId="0" xfId="56" applyFont="1" applyBorder="1">
      <alignment horizontal="center"/>
      <protection/>
    </xf>
    <xf numFmtId="16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44" applyNumberFormat="1" applyFont="1" applyAlignment="1">
      <alignment horizontal="center" vertical="center"/>
      <protection/>
    </xf>
    <xf numFmtId="2" fontId="3" fillId="0" borderId="0" xfId="56" applyFont="1" applyBorder="1" applyAlignment="1">
      <alignment horizontal="center" vertical="center"/>
      <protection/>
    </xf>
    <xf numFmtId="167" fontId="3" fillId="0" borderId="0" xfId="0" applyNumberFormat="1" applyFont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" fontId="10" fillId="0" borderId="17" xfId="62" applyFont="1" applyBorder="1" applyAlignment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13" fillId="34" borderId="21" xfId="50" applyFont="1" applyFill="1" applyBorder="1" applyAlignment="1">
      <alignment horizontal="left" indent="1"/>
      <protection locked="0"/>
    </xf>
    <xf numFmtId="0" fontId="3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0" xfId="54" applyFont="1" applyBorder="1" applyAlignment="1">
      <alignment horizontal="center"/>
      <protection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3" fillId="0" borderId="5" xfId="54" applyFont="1" applyBorder="1">
      <alignment horizontal="center"/>
      <protection/>
    </xf>
    <xf numFmtId="166" fontId="3" fillId="0" borderId="23" xfId="44" applyNumberFormat="1" applyFont="1" applyBorder="1">
      <alignment horizontal="center"/>
      <protection/>
    </xf>
    <xf numFmtId="2" fontId="3" fillId="0" borderId="23" xfId="56" applyFont="1" applyBorder="1">
      <alignment horizontal="center"/>
      <protection/>
    </xf>
    <xf numFmtId="165" fontId="13" fillId="0" borderId="26" xfId="54" applyNumberFormat="1" applyFont="1" applyBorder="1">
      <alignment horizontal="center"/>
      <protection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2" fontId="3" fillId="0" borderId="7" xfId="56" applyFont="1" applyBorder="1" applyAlignment="1">
      <alignment horizontal="center"/>
      <protection/>
    </xf>
    <xf numFmtId="0" fontId="3" fillId="0" borderId="28" xfId="0" applyFont="1" applyBorder="1" applyAlignment="1">
      <alignment horizontal="center"/>
    </xf>
    <xf numFmtId="1" fontId="10" fillId="0" borderId="29" xfId="62" applyFont="1" applyBorder="1" applyAlignment="1">
      <alignment horizontal="center"/>
      <protection locked="0"/>
    </xf>
    <xf numFmtId="1" fontId="10" fillId="0" borderId="30" xfId="62" applyFont="1" applyBorder="1" applyAlignment="1">
      <alignment horizontal="center"/>
      <protection locked="0"/>
    </xf>
    <xf numFmtId="0" fontId="3" fillId="0" borderId="4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165" fontId="3" fillId="0" borderId="32" xfId="0" applyNumberFormat="1" applyFont="1" applyBorder="1" applyAlignment="1">
      <alignment/>
    </xf>
    <xf numFmtId="0" fontId="3" fillId="34" borderId="21" xfId="0" applyFont="1" applyFill="1" applyBorder="1" applyAlignment="1">
      <alignment/>
    </xf>
    <xf numFmtId="1" fontId="10" fillId="0" borderId="33" xfId="62" applyFont="1" applyBorder="1" applyAlignment="1">
      <alignment horizontal="center"/>
      <protection locked="0"/>
    </xf>
    <xf numFmtId="0" fontId="3" fillId="0" borderId="34" xfId="0" applyFont="1" applyBorder="1" applyAlignment="1">
      <alignment horizontal="center"/>
    </xf>
    <xf numFmtId="1" fontId="10" fillId="0" borderId="35" xfId="62" applyFont="1" applyBorder="1" applyAlignment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1" fontId="10" fillId="0" borderId="11" xfId="62" applyFont="1" applyBorder="1" applyAlignment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3" fillId="0" borderId="2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27" xfId="56" applyFont="1" applyBorder="1" applyAlignment="1">
      <alignment horizontal="center"/>
      <protection/>
    </xf>
    <xf numFmtId="0" fontId="3" fillId="33" borderId="7" xfId="0" applyFont="1" applyFill="1" applyBorder="1" applyAlignment="1">
      <alignment horizontal="center"/>
    </xf>
    <xf numFmtId="1" fontId="10" fillId="0" borderId="22" xfId="62" applyFont="1" applyBorder="1" applyAlignment="1">
      <alignment horizontal="center"/>
      <protection locked="0"/>
    </xf>
    <xf numFmtId="1" fontId="10" fillId="0" borderId="23" xfId="62" applyFont="1" applyBorder="1" applyAlignment="1">
      <alignment horizontal="center"/>
      <protection locked="0"/>
    </xf>
    <xf numFmtId="1" fontId="10" fillId="0" borderId="24" xfId="62" applyFont="1" applyBorder="1" applyAlignment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3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5" fontId="13" fillId="0" borderId="39" xfId="54" applyNumberFormat="1" applyFont="1" applyBorder="1">
      <alignment horizontal="center"/>
      <protection/>
    </xf>
    <xf numFmtId="0" fontId="3" fillId="33" borderId="25" xfId="0" applyFont="1" applyFill="1" applyBorder="1" applyAlignment="1">
      <alignment horizontal="center"/>
    </xf>
    <xf numFmtId="0" fontId="3" fillId="34" borderId="21" xfId="49" applyFont="1" applyFill="1" applyBorder="1">
      <alignment horizontal="right"/>
      <protection locked="0"/>
    </xf>
    <xf numFmtId="2" fontId="3" fillId="0" borderId="22" xfId="56" applyFont="1" applyBorder="1" applyAlignment="1">
      <alignment horizontal="center"/>
      <protection/>
    </xf>
    <xf numFmtId="2" fontId="3" fillId="0" borderId="24" xfId="56" applyFont="1" applyBorder="1" applyAlignment="1">
      <alignment horizontal="center"/>
      <protection/>
    </xf>
    <xf numFmtId="0" fontId="3" fillId="0" borderId="26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34" borderId="43" xfId="0" applyFont="1" applyFill="1" applyBorder="1" applyAlignment="1">
      <alignment horizontal="right"/>
    </xf>
    <xf numFmtId="0" fontId="3" fillId="34" borderId="44" xfId="49" applyFont="1" applyFill="1" applyBorder="1">
      <alignment horizontal="right"/>
      <protection locked="0"/>
    </xf>
    <xf numFmtId="0" fontId="3" fillId="0" borderId="4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165" fontId="3" fillId="0" borderId="46" xfId="0" applyNumberFormat="1" applyFont="1" applyBorder="1" applyAlignment="1">
      <alignment/>
    </xf>
    <xf numFmtId="1" fontId="10" fillId="0" borderId="0" xfId="62" applyFont="1" applyBorder="1" applyAlignment="1">
      <alignment horizontal="left"/>
      <protection locked="0"/>
    </xf>
    <xf numFmtId="0" fontId="17" fillId="34" borderId="47" xfId="0" applyFont="1" applyFill="1" applyBorder="1" applyAlignment="1">
      <alignment horizontal="center"/>
    </xf>
    <xf numFmtId="1" fontId="19" fillId="34" borderId="48" xfId="62" applyFont="1" applyFill="1" applyBorder="1" applyAlignment="1">
      <alignment horizontal="center" vertical="center"/>
      <protection locked="0"/>
    </xf>
    <xf numFmtId="0" fontId="20" fillId="34" borderId="21" xfId="0" applyFont="1" applyFill="1" applyBorder="1" applyAlignment="1">
      <alignment horizontal="right"/>
    </xf>
    <xf numFmtId="0" fontId="20" fillId="34" borderId="43" xfId="0" applyFont="1" applyFill="1" applyBorder="1" applyAlignment="1">
      <alignment horizontal="right"/>
    </xf>
    <xf numFmtId="0" fontId="21" fillId="34" borderId="48" xfId="49" applyFont="1" applyFill="1" applyBorder="1">
      <alignment horizontal="right"/>
      <protection locked="0"/>
    </xf>
    <xf numFmtId="0" fontId="21" fillId="34" borderId="44" xfId="49" applyFont="1" applyFill="1" applyBorder="1">
      <alignment horizontal="right"/>
      <protection locked="0"/>
    </xf>
    <xf numFmtId="0" fontId="22" fillId="34" borderId="21" xfId="50" applyFont="1" applyFill="1" applyBorder="1" applyAlignment="1">
      <alignment horizontal="left" indent="1"/>
      <protection locked="0"/>
    </xf>
    <xf numFmtId="0" fontId="14" fillId="0" borderId="0" xfId="57" applyFont="1" applyAlignment="1">
      <alignment horizontal="center"/>
      <protection/>
    </xf>
    <xf numFmtId="0" fontId="18" fillId="34" borderId="49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18" fillId="34" borderId="4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0" fontId="18" fillId="34" borderId="57" xfId="0" applyFont="1" applyFill="1" applyBorder="1" applyAlignment="1">
      <alignment horizontal="center" vertical="center"/>
    </xf>
    <xf numFmtId="0" fontId="18" fillId="34" borderId="58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34" borderId="60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S" xfId="43"/>
    <cellStyle name="DS_KM-Großcadre" xfId="44"/>
    <cellStyle name="Eingabe" xfId="45"/>
    <cellStyle name="Ergebnis" xfId="46"/>
    <cellStyle name="Erklärender Text" xfId="47"/>
    <cellStyle name="Gut" xfId="48"/>
    <cellStyle name="klub" xfId="49"/>
    <cellStyle name="name" xfId="50"/>
    <cellStyle name="Neutral" xfId="51"/>
    <cellStyle name="Notiz" xfId="52"/>
    <cellStyle name="Percent" xfId="53"/>
    <cellStyle name="punkte" xfId="54"/>
    <cellStyle name="Schlecht" xfId="55"/>
    <cellStyle name="schnitt" xfId="56"/>
    <cellStyle name="Überschrift" xfId="57"/>
    <cellStyle name="Überschrift 1" xfId="58"/>
    <cellStyle name="Überschrift 2" xfId="59"/>
    <cellStyle name="Überschrift 3" xfId="60"/>
    <cellStyle name="Überschrift 4" xfId="61"/>
    <cellStyle name="urdat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4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 patternType="solid">
          <fgColor indexed="52"/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62"/>
      </font>
    </dxf>
    <dxf>
      <font>
        <color indexed="10"/>
      </font>
    </dxf>
    <dxf>
      <font>
        <color rgb="FFFF0000"/>
      </font>
      <border/>
    </dxf>
    <dxf>
      <font>
        <color rgb="FF333399"/>
      </font>
      <border/>
    </dxf>
    <dxf>
      <font>
        <color auto="1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8"/>
  <sheetViews>
    <sheetView showGridLines="0" tabSelected="1" zoomScale="120" zoomScaleNormal="120" zoomScalePageLayoutView="75" workbookViewId="0" topLeftCell="A3">
      <selection activeCell="AC11" sqref="AC11"/>
    </sheetView>
  </sheetViews>
  <sheetFormatPr defaultColWidth="4.28125" defaultRowHeight="12"/>
  <cols>
    <col min="1" max="1" width="24.8515625" style="1" customWidth="1"/>
    <col min="2" max="2" width="5.8515625" style="1" customWidth="1"/>
    <col min="3" max="3" width="2.140625" style="1" customWidth="1"/>
    <col min="4" max="5" width="5.8515625" style="1" customWidth="1"/>
    <col min="6" max="6" width="2.140625" style="1" customWidth="1"/>
    <col min="7" max="8" width="5.8515625" style="1" customWidth="1"/>
    <col min="9" max="9" width="2.140625" style="1" customWidth="1"/>
    <col min="10" max="11" width="5.8515625" style="1" customWidth="1"/>
    <col min="12" max="12" width="2.140625" style="1" customWidth="1"/>
    <col min="13" max="14" width="5.8515625" style="1" customWidth="1"/>
    <col min="15" max="15" width="2.140625" style="1" customWidth="1"/>
    <col min="16" max="17" width="5.8515625" style="1" customWidth="1"/>
    <col min="18" max="18" width="2.140625" style="1" customWidth="1"/>
    <col min="19" max="19" width="5.8515625" style="1" customWidth="1"/>
    <col min="20" max="20" width="5.8515625" style="1" hidden="1" customWidth="1"/>
    <col min="21" max="21" width="2.140625" style="1" hidden="1" customWidth="1"/>
    <col min="22" max="23" width="5.8515625" style="1" hidden="1" customWidth="1"/>
    <col min="24" max="24" width="2.140625" style="1" hidden="1" customWidth="1"/>
    <col min="25" max="25" width="5.8515625" style="1" hidden="1" customWidth="1"/>
    <col min="26" max="28" width="5.8515625" style="1" customWidth="1"/>
    <col min="29" max="29" width="7.28125" style="1" customWidth="1"/>
    <col min="30" max="30" width="6.7109375" style="1" customWidth="1"/>
    <col min="31" max="31" width="6.140625" style="1" customWidth="1"/>
    <col min="32" max="32" width="4.7109375" style="1" customWidth="1"/>
    <col min="33" max="43" width="2.7109375" style="1" hidden="1" customWidth="1"/>
    <col min="44" max="44" width="2.28125" style="1" hidden="1" customWidth="1"/>
    <col min="45" max="45" width="4.28125" style="1" hidden="1" customWidth="1"/>
    <col min="46" max="46" width="5.8515625" style="1" hidden="1" customWidth="1"/>
    <col min="47" max="47" width="13.421875" style="1" hidden="1" customWidth="1"/>
    <col min="48" max="48" width="5.421875" style="1" hidden="1" customWidth="1"/>
    <col min="49" max="49" width="4.421875" style="1" hidden="1" customWidth="1"/>
    <col min="50" max="50" width="7.28125" style="1" hidden="1" customWidth="1"/>
    <col min="51" max="51" width="6.7109375" style="1" hidden="1" customWidth="1"/>
    <col min="52" max="52" width="4.7109375" style="1" hidden="1" customWidth="1"/>
    <col min="53" max="53" width="3.7109375" style="1" hidden="1" customWidth="1"/>
    <col min="54" max="54" width="8.8515625" style="1" hidden="1" customWidth="1"/>
    <col min="55" max="55" width="5.421875" style="1" hidden="1" customWidth="1"/>
    <col min="56" max="56" width="9.8515625" style="1" hidden="1" customWidth="1"/>
    <col min="57" max="57" width="4.28125" style="1" hidden="1" customWidth="1"/>
    <col min="58" max="58" width="5.421875" style="1" hidden="1" customWidth="1"/>
    <col min="59" max="59" width="2.28125" style="1" hidden="1" customWidth="1"/>
    <col min="60" max="60" width="4.28125" style="1" hidden="1" customWidth="1"/>
    <col min="61" max="61" width="5.421875" style="1" hidden="1" customWidth="1"/>
    <col min="62" max="62" width="2.28125" style="1" hidden="1" customWidth="1"/>
    <col min="63" max="63" width="4.28125" style="1" customWidth="1"/>
    <col min="64" max="64" width="5.421875" style="1" customWidth="1"/>
    <col min="65" max="65" width="2.28125" style="1" customWidth="1"/>
    <col min="66" max="66" width="4.28125" style="1" customWidth="1"/>
    <col min="67" max="67" width="5.421875" style="1" customWidth="1"/>
    <col min="68" max="68" width="2.28125" style="1" customWidth="1"/>
    <col min="69" max="69" width="4.28125" style="1" customWidth="1"/>
    <col min="70" max="70" width="5.421875" style="1" customWidth="1"/>
    <col min="71" max="71" width="2.28125" style="1" customWidth="1"/>
    <col min="72" max="72" width="4.28125" style="1" customWidth="1"/>
    <col min="73" max="73" width="5.421875" style="1" customWidth="1"/>
    <col min="74" max="74" width="2.28125" style="1" customWidth="1"/>
    <col min="75" max="75" width="4.28125" style="1" customWidth="1"/>
    <col min="76" max="76" width="5.421875" style="1" customWidth="1"/>
    <col min="77" max="77" width="2.28125" style="1" customWidth="1"/>
    <col min="78" max="78" width="4.28125" style="1" customWidth="1"/>
    <col min="79" max="79" width="5.421875" style="1" customWidth="1"/>
    <col min="80" max="80" width="2.28125" style="1" customWidth="1"/>
    <col min="81" max="81" width="4.28125" style="1" customWidth="1"/>
    <col min="82" max="82" width="5.421875" style="1" customWidth="1"/>
    <col min="83" max="83" width="2.28125" style="1" customWidth="1"/>
    <col min="84" max="84" width="4.28125" style="1" customWidth="1"/>
    <col min="85" max="85" width="5.421875" style="1" customWidth="1"/>
    <col min="86" max="86" width="2.28125" style="1" customWidth="1"/>
    <col min="87" max="87" width="4.28125" style="1" customWidth="1"/>
    <col min="88" max="88" width="5.421875" style="1" customWidth="1"/>
    <col min="89" max="89" width="2.28125" style="1" customWidth="1"/>
    <col min="90" max="90" width="4.28125" style="1" customWidth="1"/>
    <col min="91" max="91" width="5.421875" style="1" customWidth="1"/>
    <col min="92" max="92" width="2.28125" style="1" customWidth="1"/>
    <col min="93" max="93" width="4.28125" style="1" customWidth="1"/>
    <col min="94" max="94" width="5.421875" style="1" customWidth="1"/>
    <col min="95" max="95" width="2.28125" style="1" customWidth="1"/>
    <col min="96" max="96" width="4.28125" style="1" customWidth="1"/>
    <col min="97" max="97" width="5.421875" style="1" customWidth="1"/>
    <col min="98" max="98" width="2.28125" style="1" customWidth="1"/>
    <col min="99" max="99" width="4.28125" style="1" customWidth="1"/>
    <col min="100" max="100" width="5.421875" style="1" customWidth="1"/>
    <col min="101" max="101" width="2.28125" style="1" customWidth="1"/>
    <col min="102" max="102" width="4.28125" style="1" customWidth="1"/>
    <col min="103" max="103" width="5.421875" style="1" customWidth="1"/>
    <col min="104" max="104" width="2.28125" style="1" customWidth="1"/>
    <col min="105" max="105" width="4.28125" style="1" customWidth="1"/>
    <col min="106" max="106" width="5.421875" style="1" customWidth="1"/>
    <col min="107" max="107" width="2.28125" style="1" customWidth="1"/>
    <col min="108" max="108" width="4.28125" style="1" customWidth="1"/>
    <col min="109" max="109" width="5.421875" style="1" customWidth="1"/>
    <col min="110" max="110" width="2.28125" style="1" customWidth="1"/>
    <col min="111" max="111" width="4.28125" style="1" customWidth="1"/>
    <col min="112" max="112" width="5.421875" style="1" customWidth="1"/>
    <col min="113" max="113" width="2.28125" style="1" customWidth="1"/>
    <col min="114" max="114" width="4.28125" style="1" customWidth="1"/>
    <col min="115" max="116" width="5.421875" style="1" customWidth="1"/>
    <col min="117" max="117" width="2.28125" style="1" customWidth="1"/>
    <col min="118" max="118" width="4.28125" style="1" customWidth="1"/>
    <col min="119" max="119" width="5.421875" style="1" customWidth="1"/>
    <col min="120" max="120" width="2.28125" style="1" customWidth="1"/>
    <col min="121" max="121" width="4.28125" style="1" customWidth="1"/>
    <col min="122" max="122" width="5.421875" style="1" customWidth="1"/>
    <col min="123" max="123" width="2.28125" style="1" customWidth="1"/>
    <col min="124" max="124" width="4.28125" style="1" customWidth="1"/>
    <col min="125" max="125" width="5.421875" style="1" customWidth="1"/>
    <col min="126" max="126" width="2.28125" style="1" customWidth="1"/>
    <col min="127" max="127" width="4.28125" style="1" customWidth="1"/>
    <col min="128" max="128" width="5.421875" style="1" customWidth="1"/>
    <col min="129" max="129" width="2.28125" style="1" customWidth="1"/>
    <col min="130" max="130" width="4.28125" style="1" customWidth="1"/>
    <col min="131" max="131" width="5.421875" style="1" customWidth="1"/>
    <col min="132" max="132" width="2.28125" style="1" customWidth="1"/>
    <col min="133" max="133" width="4.28125" style="1" customWidth="1"/>
    <col min="134" max="134" width="5.421875" style="1" customWidth="1"/>
    <col min="135" max="135" width="2.28125" style="1" customWidth="1"/>
    <col min="136" max="136" width="4.28125" style="1" customWidth="1"/>
    <col min="137" max="137" width="5.421875" style="1" customWidth="1"/>
    <col min="138" max="138" width="2.28125" style="1" customWidth="1"/>
    <col min="139" max="139" width="4.28125" style="1" customWidth="1"/>
    <col min="140" max="140" width="5.421875" style="1" customWidth="1"/>
    <col min="141" max="141" width="2.28125" style="1" customWidth="1"/>
    <col min="142" max="142" width="4.28125" style="1" customWidth="1"/>
    <col min="143" max="143" width="5.421875" style="1" customWidth="1"/>
    <col min="144" max="144" width="2.28125" style="1" customWidth="1"/>
    <col min="145" max="145" width="4.28125" style="1" customWidth="1"/>
    <col min="146" max="146" width="5.421875" style="1" customWidth="1"/>
    <col min="147" max="147" width="2.28125" style="1" customWidth="1"/>
    <col min="148" max="148" width="4.28125" style="1" customWidth="1"/>
    <col min="149" max="149" width="5.421875" style="1" customWidth="1"/>
    <col min="150" max="150" width="2.28125" style="1" customWidth="1"/>
    <col min="151" max="151" width="4.28125" style="1" customWidth="1"/>
    <col min="152" max="152" width="5.421875" style="1" customWidth="1"/>
    <col min="153" max="153" width="2.28125" style="1" customWidth="1"/>
    <col min="154" max="154" width="4.28125" style="1" customWidth="1"/>
    <col min="155" max="155" width="5.421875" style="1" customWidth="1"/>
    <col min="156" max="156" width="2.28125" style="1" customWidth="1"/>
    <col min="157" max="157" width="4.28125" style="1" customWidth="1"/>
    <col min="158" max="158" width="5.421875" style="1" customWidth="1"/>
    <col min="159" max="159" width="2.28125" style="1" customWidth="1"/>
    <col min="160" max="160" width="4.28125" style="1" customWidth="1"/>
    <col min="161" max="161" width="5.421875" style="1" customWidth="1"/>
    <col min="162" max="162" width="2.28125" style="1" customWidth="1"/>
    <col min="163" max="163" width="4.28125" style="1" customWidth="1"/>
    <col min="164" max="164" width="5.421875" style="1" customWidth="1"/>
    <col min="165" max="165" width="2.28125" style="1" customWidth="1"/>
    <col min="166" max="166" width="4.28125" style="1" customWidth="1"/>
    <col min="167" max="167" width="5.421875" style="1" customWidth="1"/>
    <col min="168" max="168" width="2.28125" style="1" customWidth="1"/>
    <col min="169" max="169" width="4.28125" style="1" customWidth="1"/>
    <col min="170" max="170" width="5.421875" style="1" customWidth="1"/>
    <col min="171" max="171" width="2.28125" style="1" customWidth="1"/>
    <col min="172" max="172" width="4.28125" style="1" customWidth="1"/>
    <col min="173" max="173" width="5.421875" style="1" customWidth="1"/>
    <col min="174" max="174" width="2.28125" style="1" customWidth="1"/>
    <col min="175" max="175" width="4.28125" style="1" customWidth="1"/>
    <col min="176" max="176" width="5.421875" style="1" customWidth="1"/>
    <col min="177" max="177" width="2.28125" style="1" customWidth="1"/>
    <col min="178" max="178" width="4.28125" style="1" customWidth="1"/>
    <col min="179" max="179" width="5.421875" style="1" customWidth="1"/>
    <col min="180" max="180" width="2.28125" style="1" customWidth="1"/>
    <col min="181" max="181" width="4.28125" style="1" customWidth="1"/>
    <col min="182" max="182" width="5.421875" style="1" customWidth="1"/>
    <col min="183" max="183" width="2.28125" style="1" customWidth="1"/>
    <col min="184" max="184" width="4.28125" style="1" customWidth="1"/>
    <col min="185" max="185" width="5.421875" style="1" customWidth="1"/>
    <col min="186" max="186" width="2.28125" style="1" customWidth="1"/>
    <col min="187" max="187" width="4.28125" style="1" customWidth="1"/>
    <col min="188" max="188" width="5.421875" style="1" customWidth="1"/>
    <col min="189" max="189" width="2.28125" style="1" customWidth="1"/>
    <col min="190" max="190" width="4.28125" style="1" customWidth="1"/>
    <col min="191" max="191" width="5.421875" style="1" customWidth="1"/>
    <col min="192" max="192" width="2.28125" style="1" customWidth="1"/>
    <col min="193" max="193" width="4.28125" style="1" customWidth="1"/>
    <col min="194" max="194" width="5.421875" style="1" customWidth="1"/>
    <col min="195" max="195" width="2.28125" style="1" customWidth="1"/>
    <col min="196" max="196" width="4.28125" style="1" customWidth="1"/>
    <col min="197" max="197" width="5.421875" style="1" customWidth="1"/>
    <col min="198" max="198" width="2.28125" style="1" customWidth="1"/>
    <col min="199" max="199" width="4.28125" style="1" customWidth="1"/>
    <col min="200" max="200" width="5.421875" style="1" customWidth="1"/>
    <col min="201" max="201" width="2.28125" style="1" customWidth="1"/>
    <col min="202" max="202" width="4.28125" style="1" customWidth="1"/>
    <col min="203" max="203" width="5.421875" style="1" customWidth="1"/>
    <col min="204" max="204" width="2.28125" style="1" customWidth="1"/>
    <col min="205" max="205" width="4.28125" style="1" customWidth="1"/>
    <col min="206" max="206" width="5.421875" style="1" customWidth="1"/>
    <col min="207" max="207" width="2.28125" style="1" customWidth="1"/>
    <col min="208" max="208" width="4.28125" style="1" customWidth="1"/>
    <col min="209" max="209" width="5.421875" style="1" customWidth="1"/>
    <col min="210" max="210" width="2.28125" style="1" customWidth="1"/>
    <col min="211" max="211" width="4.28125" style="1" customWidth="1"/>
    <col min="212" max="212" width="5.421875" style="1" customWidth="1"/>
    <col min="213" max="213" width="2.28125" style="1" customWidth="1"/>
    <col min="214" max="214" width="4.28125" style="1" customWidth="1"/>
    <col min="215" max="215" width="5.421875" style="1" customWidth="1"/>
    <col min="216" max="216" width="2.28125" style="1" customWidth="1"/>
    <col min="217" max="217" width="4.28125" style="1" customWidth="1"/>
    <col min="218" max="218" width="5.421875" style="1" customWidth="1"/>
    <col min="219" max="219" width="2.28125" style="1" customWidth="1"/>
    <col min="220" max="220" width="4.28125" style="1" customWidth="1"/>
    <col min="221" max="221" width="5.421875" style="1" customWidth="1"/>
    <col min="222" max="222" width="2.28125" style="1" customWidth="1"/>
    <col min="223" max="223" width="4.28125" style="1" customWidth="1"/>
    <col min="224" max="224" width="5.421875" style="1" customWidth="1"/>
    <col min="225" max="225" width="2.28125" style="1" customWidth="1"/>
    <col min="226" max="226" width="4.28125" style="1" customWidth="1"/>
    <col min="227" max="227" width="5.421875" style="1" customWidth="1"/>
    <col min="228" max="228" width="2.28125" style="1" customWidth="1"/>
    <col min="229" max="229" width="4.28125" style="1" customWidth="1"/>
    <col min="230" max="230" width="5.421875" style="1" customWidth="1"/>
    <col min="231" max="231" width="2.28125" style="1" customWidth="1"/>
    <col min="232" max="232" width="4.28125" style="1" customWidth="1"/>
    <col min="233" max="233" width="5.421875" style="1" customWidth="1"/>
    <col min="234" max="234" width="2.28125" style="1" customWidth="1"/>
    <col min="235" max="235" width="4.28125" style="1" customWidth="1"/>
    <col min="236" max="236" width="5.421875" style="1" customWidth="1"/>
    <col min="237" max="237" width="2.28125" style="1" customWidth="1"/>
    <col min="238" max="238" width="4.28125" style="1" customWidth="1"/>
    <col min="239" max="239" width="5.421875" style="1" customWidth="1"/>
    <col min="240" max="240" width="2.28125" style="1" customWidth="1"/>
    <col min="241" max="241" width="4.28125" style="1" customWidth="1"/>
    <col min="242" max="242" width="5.421875" style="1" customWidth="1"/>
    <col min="243" max="243" width="2.28125" style="1" customWidth="1"/>
    <col min="244" max="244" width="4.28125" style="1" customWidth="1"/>
    <col min="245" max="245" width="5.421875" style="1" customWidth="1"/>
    <col min="246" max="246" width="2.28125" style="1" customWidth="1"/>
    <col min="247" max="247" width="4.28125" style="1" customWidth="1"/>
    <col min="248" max="248" width="5.421875" style="1" customWidth="1"/>
    <col min="249" max="249" width="2.28125" style="1" customWidth="1"/>
    <col min="250" max="250" width="4.28125" style="1" customWidth="1"/>
    <col min="251" max="251" width="5.421875" style="1" customWidth="1"/>
    <col min="252" max="252" width="2.28125" style="1" customWidth="1"/>
    <col min="253" max="253" width="4.28125" style="1" customWidth="1"/>
    <col min="254" max="254" width="5.421875" style="1" customWidth="1"/>
    <col min="255" max="255" width="2.28125" style="1" customWidth="1"/>
    <col min="256" max="16384" width="4.28125" style="1" customWidth="1"/>
  </cols>
  <sheetData>
    <row r="1" ht="19.5" customHeight="1" hidden="1"/>
    <row r="2" spans="1:56" ht="13.5" customHeight="1" hidden="1">
      <c r="A2" s="1" t="s">
        <v>0</v>
      </c>
      <c r="B2" s="2">
        <v>3</v>
      </c>
      <c r="D2" s="1" t="s">
        <v>1</v>
      </c>
      <c r="E2" s="1">
        <f>10^DEZIMALEN</f>
        <v>1000</v>
      </c>
      <c r="BD2" s="1">
        <f>8-COUNT(BD6:BD13)</f>
        <v>6</v>
      </c>
    </row>
    <row r="3" spans="1:55" ht="45.75" customHeight="1">
      <c r="A3" s="111" t="s">
        <v>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T3" s="3" t="s">
        <v>2</v>
      </c>
      <c r="BC3" s="1" t="s">
        <v>3</v>
      </c>
    </row>
    <row r="4" spans="10:30" ht="15" customHeight="1">
      <c r="J4" s="4"/>
      <c r="Q4" s="5"/>
      <c r="AC4" s="6" t="s">
        <v>4</v>
      </c>
      <c r="AD4" s="7" t="s">
        <v>5</v>
      </c>
    </row>
    <row r="5" spans="8:62" ht="11.25">
      <c r="H5" s="8"/>
      <c r="AC5" s="6" t="s">
        <v>6</v>
      </c>
      <c r="AD5" s="103" t="s">
        <v>24</v>
      </c>
      <c r="AT5" s="1" t="s">
        <v>8</v>
      </c>
      <c r="AU5" s="1" t="s">
        <v>9</v>
      </c>
      <c r="AV5" s="1" t="s">
        <v>10</v>
      </c>
      <c r="AW5" s="9" t="s">
        <v>11</v>
      </c>
      <c r="AX5" s="9" t="s">
        <v>12</v>
      </c>
      <c r="AY5" s="9" t="s">
        <v>13</v>
      </c>
      <c r="AZ5" s="9" t="s">
        <v>14</v>
      </c>
      <c r="BA5" s="10" t="s">
        <v>15</v>
      </c>
      <c r="BC5" s="1" t="s">
        <v>16</v>
      </c>
      <c r="BD5" s="1" t="s">
        <v>9</v>
      </c>
      <c r="BE5" s="1" t="s">
        <v>10</v>
      </c>
      <c r="BF5" s="9" t="s">
        <v>11</v>
      </c>
      <c r="BG5" s="9" t="s">
        <v>12</v>
      </c>
      <c r="BH5" s="9" t="s">
        <v>13</v>
      </c>
      <c r="BI5" s="9" t="s">
        <v>14</v>
      </c>
      <c r="BJ5" s="10" t="s">
        <v>15</v>
      </c>
    </row>
    <row r="6" spans="29:62" ht="11.25">
      <c r="AC6" s="6" t="s">
        <v>17</v>
      </c>
      <c r="AD6" s="11" t="s">
        <v>25</v>
      </c>
      <c r="AT6" s="12">
        <v>1</v>
      </c>
      <c r="AU6" s="13" t="s">
        <v>9</v>
      </c>
      <c r="AV6" s="14" t="s">
        <v>10</v>
      </c>
      <c r="AW6" s="15">
        <v>0</v>
      </c>
      <c r="AX6" s="16">
        <v>0</v>
      </c>
      <c r="AY6" s="17">
        <v>0</v>
      </c>
      <c r="AZ6" s="15">
        <v>0</v>
      </c>
      <c r="BA6" s="18">
        <v>0</v>
      </c>
      <c r="BC6" s="1">
        <f>AF11</f>
        <v>2</v>
      </c>
      <c r="BD6" s="1" t="str">
        <f>A11</f>
        <v>Cerovsek</v>
      </c>
      <c r="BE6" s="1" t="str">
        <f>A12</f>
        <v>BIG</v>
      </c>
      <c r="BF6" s="1">
        <f>Z11</f>
        <v>8</v>
      </c>
      <c r="BG6" s="1">
        <f>AC11</f>
        <v>11.162</v>
      </c>
      <c r="BH6" s="1">
        <f>AD11</f>
        <v>13.33</v>
      </c>
      <c r="BI6" s="1">
        <f>AE11</f>
        <v>62</v>
      </c>
      <c r="BJ6" s="1">
        <f>COUNT(B10,E10,H10,K10,N10,Q10,T10,W10)</f>
        <v>5</v>
      </c>
    </row>
    <row r="7" spans="33:62" ht="12" thickBot="1">
      <c r="AG7" s="19"/>
      <c r="AT7" s="12">
        <v>1</v>
      </c>
      <c r="AU7" s="13" t="s">
        <v>9</v>
      </c>
      <c r="AV7" s="14" t="s">
        <v>10</v>
      </c>
      <c r="AW7" s="15">
        <v>0</v>
      </c>
      <c r="AX7" s="16">
        <v>0</v>
      </c>
      <c r="AY7" s="17">
        <v>0</v>
      </c>
      <c r="AZ7" s="15">
        <v>0</v>
      </c>
      <c r="BA7" s="18">
        <v>0</v>
      </c>
      <c r="BC7" s="1">
        <f>AF14</f>
        <v>5</v>
      </c>
      <c r="BD7" s="1" t="str">
        <f>A14</f>
        <v>Färber</v>
      </c>
      <c r="BE7" s="1" t="str">
        <f>A15</f>
        <v>GBK</v>
      </c>
      <c r="BF7" s="1">
        <f>Z14</f>
        <v>2</v>
      </c>
      <c r="BG7" s="1">
        <f>AC14</f>
        <v>4.364</v>
      </c>
      <c r="BH7" s="1">
        <f>AD14</f>
        <v>4.9</v>
      </c>
      <c r="BI7" s="1">
        <f>AE14</f>
        <v>32</v>
      </c>
      <c r="BJ7" s="1">
        <f>COUNT(B13,E13,H13,K13,N13,Q13,T13,W13)</f>
        <v>5</v>
      </c>
    </row>
    <row r="8" spans="1:62" ht="24.75" customHeight="1" thickTop="1">
      <c r="A8" s="104" t="s">
        <v>18</v>
      </c>
      <c r="B8" s="112" t="str">
        <f>A11</f>
        <v>Cerovsek</v>
      </c>
      <c r="C8" s="113"/>
      <c r="D8" s="114"/>
      <c r="E8" s="112" t="str">
        <f>A14</f>
        <v>Färber</v>
      </c>
      <c r="F8" s="113"/>
      <c r="G8" s="114"/>
      <c r="H8" s="112" t="str">
        <f>A17</f>
        <v>Herfert</v>
      </c>
      <c r="I8" s="113"/>
      <c r="J8" s="114"/>
      <c r="K8" s="112" t="str">
        <f>A20</f>
        <v>Kahofer</v>
      </c>
      <c r="L8" s="113"/>
      <c r="M8" s="114"/>
      <c r="N8" s="112" t="str">
        <f>A23</f>
        <v>Rabatscher</v>
      </c>
      <c r="O8" s="113"/>
      <c r="P8" s="114"/>
      <c r="Q8" s="112" t="str">
        <f>A26</f>
        <v>Sedlak</v>
      </c>
      <c r="R8" s="113"/>
      <c r="S8" s="114"/>
      <c r="T8" s="112">
        <f>A29</f>
        <v>0</v>
      </c>
      <c r="U8" s="113"/>
      <c r="V8" s="114"/>
      <c r="W8" s="112">
        <f>A32</f>
        <v>0</v>
      </c>
      <c r="X8" s="113"/>
      <c r="Y8" s="114"/>
      <c r="Z8" s="118" t="s">
        <v>11</v>
      </c>
      <c r="AA8" s="120" t="s">
        <v>19</v>
      </c>
      <c r="AB8" s="122" t="s">
        <v>20</v>
      </c>
      <c r="AC8" s="122" t="s">
        <v>12</v>
      </c>
      <c r="AD8" s="122" t="s">
        <v>13</v>
      </c>
      <c r="AE8" s="124" t="s">
        <v>14</v>
      </c>
      <c r="AF8" s="126" t="s">
        <v>16</v>
      </c>
      <c r="AG8" s="19"/>
      <c r="AT8" s="12">
        <v>1</v>
      </c>
      <c r="AU8" s="13" t="s">
        <v>9</v>
      </c>
      <c r="AV8" s="14" t="s">
        <v>10</v>
      </c>
      <c r="AW8" s="15">
        <v>0</v>
      </c>
      <c r="AX8" s="16">
        <v>0</v>
      </c>
      <c r="AY8" s="17">
        <v>0</v>
      </c>
      <c r="AZ8" s="15">
        <v>0</v>
      </c>
      <c r="BA8" s="18">
        <v>0</v>
      </c>
      <c r="BC8" s="1">
        <f>AF17</f>
        <v>4</v>
      </c>
      <c r="BD8" s="1" t="str">
        <f>A17</f>
        <v>Herfert</v>
      </c>
      <c r="BE8" s="1" t="str">
        <f>A18</f>
        <v>GBK</v>
      </c>
      <c r="BF8" s="1">
        <f>Z17</f>
        <v>4</v>
      </c>
      <c r="BG8" s="1">
        <f>AC17</f>
        <v>3.939</v>
      </c>
      <c r="BH8" s="1">
        <f>AD17</f>
        <v>4.35</v>
      </c>
      <c r="BI8" s="1">
        <f>AE17</f>
        <v>17</v>
      </c>
      <c r="BJ8" s="1">
        <f>COUNT(B16,E16,H16,K16,N16,Q16,T16,W16)</f>
        <v>5</v>
      </c>
    </row>
    <row r="9" spans="1:62" s="21" customFormat="1" ht="24.75" customHeight="1" thickBot="1">
      <c r="A9" s="105" t="s">
        <v>26</v>
      </c>
      <c r="B9" s="115"/>
      <c r="C9" s="116"/>
      <c r="D9" s="117"/>
      <c r="E9" s="115"/>
      <c r="F9" s="116"/>
      <c r="G9" s="117"/>
      <c r="H9" s="115"/>
      <c r="I9" s="116"/>
      <c r="J9" s="117"/>
      <c r="K9" s="115"/>
      <c r="L9" s="116"/>
      <c r="M9" s="117"/>
      <c r="N9" s="115"/>
      <c r="O9" s="116"/>
      <c r="P9" s="117"/>
      <c r="Q9" s="115"/>
      <c r="R9" s="116"/>
      <c r="S9" s="117"/>
      <c r="T9" s="115"/>
      <c r="U9" s="116"/>
      <c r="V9" s="117"/>
      <c r="W9" s="115"/>
      <c r="X9" s="116"/>
      <c r="Y9" s="117"/>
      <c r="Z9" s="119"/>
      <c r="AA9" s="121"/>
      <c r="AB9" s="123"/>
      <c r="AC9" s="123"/>
      <c r="AD9" s="123"/>
      <c r="AE9" s="125"/>
      <c r="AF9" s="127"/>
      <c r="AG9" s="20"/>
      <c r="AT9" s="22">
        <v>1</v>
      </c>
      <c r="AU9" s="23" t="s">
        <v>9</v>
      </c>
      <c r="AV9" s="24" t="s">
        <v>10</v>
      </c>
      <c r="AW9" s="25">
        <v>0</v>
      </c>
      <c r="AX9" s="26">
        <v>0</v>
      </c>
      <c r="AY9" s="27">
        <v>0</v>
      </c>
      <c r="AZ9" s="25">
        <v>0</v>
      </c>
      <c r="BA9" s="28">
        <v>0</v>
      </c>
      <c r="BC9" s="21">
        <f>AF20</f>
        <v>1</v>
      </c>
      <c r="BD9" s="21" t="str">
        <f>A20</f>
        <v>Kahofer</v>
      </c>
      <c r="BE9" s="21" t="str">
        <f>A21</f>
        <v>WBA</v>
      </c>
      <c r="BF9" s="21">
        <f>Z20</f>
        <v>10</v>
      </c>
      <c r="BG9" s="21">
        <f>AC20</f>
        <v>21.276</v>
      </c>
      <c r="BH9" s="21">
        <f>AD20</f>
        <v>66.66</v>
      </c>
      <c r="BI9" s="21">
        <f>AE20</f>
        <v>107</v>
      </c>
      <c r="BJ9" s="21">
        <f>COUNT(B19,E19,H19,K19,N19,Q19,T19,W19)</f>
        <v>5</v>
      </c>
    </row>
    <row r="10" spans="1:62" ht="18.75" customHeight="1">
      <c r="A10" s="106" t="s">
        <v>27</v>
      </c>
      <c r="B10" s="29"/>
      <c r="C10" s="30"/>
      <c r="D10" s="31"/>
      <c r="E10" s="32">
        <v>200</v>
      </c>
      <c r="F10" s="33"/>
      <c r="G10" s="34">
        <f>IF(D13&gt;0,D13,"")</f>
        <v>15</v>
      </c>
      <c r="H10" s="32">
        <v>193</v>
      </c>
      <c r="I10" s="33"/>
      <c r="J10" s="34">
        <f>IF(D16&gt;0,D16,"")</f>
        <v>20</v>
      </c>
      <c r="K10" s="32">
        <v>100</v>
      </c>
      <c r="L10" s="33"/>
      <c r="M10" s="34">
        <f>IF(D19&gt;0,D19,"")</f>
        <v>9</v>
      </c>
      <c r="N10" s="32">
        <v>200</v>
      </c>
      <c r="O10" s="33"/>
      <c r="P10" s="34">
        <f>IF(D22&gt;0,D22,"")</f>
        <v>16</v>
      </c>
      <c r="Q10" s="32">
        <v>200</v>
      </c>
      <c r="R10" s="33"/>
      <c r="S10" s="34">
        <f>IF(D25&gt;0,D25,"")</f>
        <v>20</v>
      </c>
      <c r="T10" s="32"/>
      <c r="U10" s="33"/>
      <c r="V10" s="34">
        <f>IF(D28&gt;0,D28,"")</f>
      </c>
      <c r="W10" s="32"/>
      <c r="X10" s="33"/>
      <c r="Y10" s="35">
        <f>IF(D31&gt;0,D31,"")</f>
      </c>
      <c r="Z10" s="36"/>
      <c r="AA10" s="37"/>
      <c r="AB10" s="34"/>
      <c r="AC10" s="37"/>
      <c r="AD10" s="37"/>
      <c r="AE10" s="37"/>
      <c r="AF10" s="38"/>
      <c r="AG10" s="1">
        <f>Z11*1000+AC11</f>
        <v>8011.162</v>
      </c>
      <c r="AI10" s="1" t="s">
        <v>13</v>
      </c>
      <c r="AJ10" s="1">
        <f>IF(C11&gt;0,B12,0)</f>
        <v>0</v>
      </c>
      <c r="AK10" s="1">
        <f>IF(F11&gt;0,E12,0)</f>
        <v>13.33</v>
      </c>
      <c r="AL10" s="1">
        <f>IF(I11&gt;0,H12,0)</f>
        <v>9.65</v>
      </c>
      <c r="AM10" s="1">
        <f>IF(L11&gt;0,K12,0)</f>
        <v>0</v>
      </c>
      <c r="AN10" s="1">
        <f>IF(O11&gt;0,N12,0)</f>
        <v>12.5</v>
      </c>
      <c r="AO10" s="1">
        <f>IF(R11&gt;0,Q12,0)</f>
        <v>10</v>
      </c>
      <c r="AP10" s="1">
        <f>IF(U11&gt;0,T12,0)</f>
      </c>
      <c r="AQ10" s="1">
        <f>IF(X11&gt;0,W12,0)</f>
      </c>
      <c r="AT10" s="12">
        <v>1</v>
      </c>
      <c r="AU10" s="13" t="s">
        <v>9</v>
      </c>
      <c r="AV10" s="14" t="s">
        <v>10</v>
      </c>
      <c r="AW10" s="15">
        <v>0</v>
      </c>
      <c r="AX10" s="16">
        <v>0</v>
      </c>
      <c r="AY10" s="17">
        <v>0</v>
      </c>
      <c r="AZ10" s="15">
        <v>0</v>
      </c>
      <c r="BA10" s="18">
        <v>0</v>
      </c>
      <c r="BC10" s="1">
        <f>AF23</f>
        <v>3</v>
      </c>
      <c r="BD10" s="1" t="str">
        <f>A23</f>
        <v>Rabatscher</v>
      </c>
      <c r="BE10" s="1" t="str">
        <f>A24</f>
        <v>BIG</v>
      </c>
      <c r="BF10" s="1">
        <f>Z23</f>
        <v>6</v>
      </c>
      <c r="BG10" s="1">
        <f>AC23</f>
        <v>5.953</v>
      </c>
      <c r="BH10" s="1">
        <f>AD23</f>
        <v>6.25</v>
      </c>
      <c r="BI10" s="1">
        <f>AE23</f>
        <v>38</v>
      </c>
      <c r="BJ10" s="1">
        <f>COUNT(B22,E22,H22,K22,N22,Q22,T22,W22)</f>
        <v>5</v>
      </c>
    </row>
    <row r="11" spans="1:62" ht="18.75" customHeight="1">
      <c r="A11" s="110" t="s">
        <v>28</v>
      </c>
      <c r="B11" s="40"/>
      <c r="C11" s="41"/>
      <c r="D11" s="42"/>
      <c r="E11" s="43"/>
      <c r="F11" s="44">
        <f>IF(ISNUMBER(C14),2-C14,"")</f>
        <v>2</v>
      </c>
      <c r="G11" s="45"/>
      <c r="H11" s="43"/>
      <c r="I11" s="44">
        <f>IF(ISNUMBER(C17),2-C17,"")</f>
        <v>2</v>
      </c>
      <c r="J11" s="45"/>
      <c r="K11" s="43"/>
      <c r="L11" s="44">
        <f>IF(ISNUMBER(C20),2-C20,"")</f>
        <v>0</v>
      </c>
      <c r="M11" s="45"/>
      <c r="N11" s="43"/>
      <c r="O11" s="44">
        <f>IF(ISNUMBER(C23),2-C23,"")</f>
        <v>2</v>
      </c>
      <c r="P11" s="45"/>
      <c r="Q11" s="43"/>
      <c r="R11" s="44">
        <f>IF(ISNUMBER(C26),2-C26,"")</f>
        <v>2</v>
      </c>
      <c r="S11" s="45"/>
      <c r="T11" s="43"/>
      <c r="U11" s="44">
        <f>IF(ISNUMBER(C29),2-C29,"")</f>
      </c>
      <c r="V11" s="45"/>
      <c r="W11" s="43"/>
      <c r="X11" s="44">
        <f>IF(ISNUMBER(C32),2-C32,"")</f>
      </c>
      <c r="Y11" s="46"/>
      <c r="Z11" s="47">
        <f>IF(AA11="","",PPSumme)</f>
        <v>8</v>
      </c>
      <c r="AA11" s="45">
        <f>Pts.Summe</f>
        <v>893</v>
      </c>
      <c r="AB11" s="45">
        <f>Aufn.Summe</f>
        <v>80</v>
      </c>
      <c r="AC11" s="48">
        <f>IF(AB11="","",DS)</f>
        <v>11.162</v>
      </c>
      <c r="AD11" s="49">
        <f>IF(VALUE(BED)=0,"",BED)</f>
        <v>13.33</v>
      </c>
      <c r="AE11" s="45">
        <f>IF(VALUE(HS)=0,"",HS)</f>
        <v>62</v>
      </c>
      <c r="AF11" s="50">
        <f>Rang</f>
        <v>2</v>
      </c>
      <c r="AG11" s="19"/>
      <c r="AH11" s="1" t="e">
        <f>D10+G10+J10+M10+P10+S10+V10+Y10</f>
        <v>#VALUE!</v>
      </c>
      <c r="AI11" s="1" t="s">
        <v>21</v>
      </c>
      <c r="AJ11" s="1">
        <f>IF(AG10&gt;=AG13,0,1)</f>
        <v>0</v>
      </c>
      <c r="AK11" s="1">
        <f>IF(AG10&gt;=AG16,0,1)</f>
        <v>0</v>
      </c>
      <c r="AL11" s="1">
        <f>IF(AG10&gt;=AG19,0,1)</f>
        <v>1</v>
      </c>
      <c r="AM11" s="1">
        <f>IF(AG10&gt;=AG22,0,1)</f>
        <v>0</v>
      </c>
      <c r="AN11" s="1">
        <f>IF(AG10&gt;=AG25,0,1)</f>
        <v>0</v>
      </c>
      <c r="AO11" s="1">
        <f>IF(AG10&gt;=AG28,0,1)</f>
        <v>0</v>
      </c>
      <c r="AP11" s="1">
        <f>IF(AG10&gt;=AG31,0,1)</f>
        <v>0</v>
      </c>
      <c r="AT11" s="12">
        <v>1</v>
      </c>
      <c r="AU11" s="13" t="s">
        <v>9</v>
      </c>
      <c r="AV11" s="14" t="s">
        <v>10</v>
      </c>
      <c r="AW11" s="15">
        <v>0</v>
      </c>
      <c r="AX11" s="16">
        <v>0</v>
      </c>
      <c r="AY11" s="17">
        <v>0</v>
      </c>
      <c r="AZ11" s="15">
        <v>0</v>
      </c>
      <c r="BA11" s="18">
        <v>0</v>
      </c>
      <c r="BC11" s="1">
        <f>AF26</f>
        <v>6</v>
      </c>
      <c r="BD11" s="1" t="str">
        <f>A26</f>
        <v>Sedlak</v>
      </c>
      <c r="BE11" s="1" t="str">
        <f>A27</f>
        <v>WBA</v>
      </c>
      <c r="BF11" s="1">
        <f>Z26</f>
        <v>0</v>
      </c>
      <c r="BG11" s="1">
        <f>AC26</f>
        <v>3.515</v>
      </c>
      <c r="BH11" s="1">
        <f>AD26</f>
      </c>
      <c r="BI11" s="1">
        <f>AE26</f>
        <v>15</v>
      </c>
      <c r="BJ11" s="1">
        <f>COUNT(B25,E25,H25,K25,N25,Q25,T25,W25)</f>
        <v>5</v>
      </c>
    </row>
    <row r="12" spans="1:62" ht="18.75" customHeight="1" thickBot="1">
      <c r="A12" s="108" t="s">
        <v>29</v>
      </c>
      <c r="B12" s="51"/>
      <c r="C12" s="52"/>
      <c r="D12" s="53"/>
      <c r="E12" s="54">
        <f>Schnitt</f>
        <v>13.33</v>
      </c>
      <c r="F12" s="55"/>
      <c r="G12" s="56">
        <v>47</v>
      </c>
      <c r="H12" s="54">
        <f>Schnitt</f>
        <v>9.65</v>
      </c>
      <c r="I12" s="55"/>
      <c r="J12" s="56">
        <v>37</v>
      </c>
      <c r="K12" s="54">
        <f>Schnitt</f>
        <v>11.11</v>
      </c>
      <c r="L12" s="55"/>
      <c r="M12" s="56"/>
      <c r="N12" s="54">
        <f>Schnitt</f>
        <v>12.5</v>
      </c>
      <c r="O12" s="55"/>
      <c r="P12" s="56">
        <v>56</v>
      </c>
      <c r="Q12" s="54">
        <f>Schnitt</f>
        <v>10</v>
      </c>
      <c r="R12" s="55"/>
      <c r="S12" s="56">
        <v>62</v>
      </c>
      <c r="T12" s="54">
        <f>Schnitt</f>
      </c>
      <c r="U12" s="55"/>
      <c r="V12" s="56"/>
      <c r="W12" s="54">
        <f>Schnitt</f>
      </c>
      <c r="X12" s="55"/>
      <c r="Y12" s="57"/>
      <c r="Z12" s="58"/>
      <c r="AA12" s="59"/>
      <c r="AB12" s="59"/>
      <c r="AC12" s="60"/>
      <c r="AD12" s="60"/>
      <c r="AE12" s="59"/>
      <c r="AF12" s="61"/>
      <c r="AG12" s="19"/>
      <c r="AT12" s="12">
        <v>1</v>
      </c>
      <c r="AU12" s="13" t="s">
        <v>9</v>
      </c>
      <c r="AV12" s="14" t="s">
        <v>10</v>
      </c>
      <c r="AW12" s="15">
        <v>0</v>
      </c>
      <c r="AX12" s="16">
        <v>0</v>
      </c>
      <c r="AY12" s="17">
        <v>0</v>
      </c>
      <c r="AZ12" s="15">
        <v>0</v>
      </c>
      <c r="BA12" s="18">
        <v>0</v>
      </c>
      <c r="BC12" s="1">
        <f>AF29</f>
        <v>7</v>
      </c>
      <c r="BD12" s="1">
        <f>A29</f>
        <v>0</v>
      </c>
      <c r="BE12" s="1">
        <f>A30</f>
        <v>0</v>
      </c>
      <c r="BF12" s="1">
        <f>Z29</f>
        <v>0</v>
      </c>
      <c r="BG12" s="1">
        <f>AC29</f>
        <v>0</v>
      </c>
      <c r="BH12" s="1">
        <f>AD29</f>
      </c>
      <c r="BI12" s="1">
        <f>AE29</f>
      </c>
      <c r="BJ12" s="1">
        <f>COUNT(B28,E28,H28,K28,N28,Q28,T28,W28)</f>
        <v>0</v>
      </c>
    </row>
    <row r="13" spans="1:62" ht="18.75" customHeight="1">
      <c r="A13" s="106" t="s">
        <v>30</v>
      </c>
      <c r="B13" s="63">
        <v>75</v>
      </c>
      <c r="C13" s="64"/>
      <c r="D13" s="65">
        <v>15</v>
      </c>
      <c r="E13" s="66"/>
      <c r="F13" s="67"/>
      <c r="G13" s="68"/>
      <c r="H13" s="69">
        <v>75</v>
      </c>
      <c r="I13" s="64"/>
      <c r="J13" s="70">
        <f>IF(G16&gt;0,G16,"")</f>
        <v>20</v>
      </c>
      <c r="K13" s="69">
        <v>62</v>
      </c>
      <c r="L13" s="64"/>
      <c r="M13" s="70">
        <f>IF(G19&gt;0,G19,"")</f>
        <v>10</v>
      </c>
      <c r="N13" s="69">
        <v>61</v>
      </c>
      <c r="O13" s="64"/>
      <c r="P13" s="70">
        <f>IF(G22&gt;0,G22,"")</f>
        <v>20</v>
      </c>
      <c r="Q13" s="69">
        <v>98</v>
      </c>
      <c r="R13" s="64"/>
      <c r="S13" s="70">
        <f>IF(G25&gt;0,G25,"")</f>
        <v>20</v>
      </c>
      <c r="T13" s="69"/>
      <c r="U13" s="64"/>
      <c r="V13" s="70">
        <f>IF(G28&gt;0,G28,"")</f>
      </c>
      <c r="W13" s="69"/>
      <c r="X13" s="64"/>
      <c r="Y13" s="71">
        <f>IF(G31&gt;0,G31,"")</f>
      </c>
      <c r="Z13" s="36"/>
      <c r="AA13" s="34"/>
      <c r="AB13" s="34"/>
      <c r="AC13" s="37"/>
      <c r="AD13" s="37"/>
      <c r="AE13" s="34"/>
      <c r="AF13" s="72"/>
      <c r="AG13" s="1">
        <f>Z14*1000+AC14</f>
        <v>2004.364</v>
      </c>
      <c r="AI13" s="1" t="s">
        <v>13</v>
      </c>
      <c r="AJ13" s="1">
        <f>IF(C14&gt;0,B15,0)</f>
        <v>0</v>
      </c>
      <c r="AK13" s="1">
        <f>IF(F14&gt;0,E15,0)</f>
        <v>0</v>
      </c>
      <c r="AL13" s="1">
        <f>IF(I14&gt;0,H15,0)</f>
        <v>0</v>
      </c>
      <c r="AM13" s="1">
        <f>IF(L14&gt;0,K15,0)</f>
        <v>0</v>
      </c>
      <c r="AN13" s="1">
        <f>IF(O14&gt;0,N15,0)</f>
        <v>0</v>
      </c>
      <c r="AO13" s="1">
        <f>IF(R14&gt;0,Q15,0)</f>
        <v>4.9</v>
      </c>
      <c r="AP13" s="1">
        <f>IF(U14&gt;0,T15,0)</f>
      </c>
      <c r="AQ13" s="1">
        <f>IF(X14&gt;0,W15,0)</f>
      </c>
      <c r="AT13" s="12">
        <v>1</v>
      </c>
      <c r="AU13" s="13" t="s">
        <v>9</v>
      </c>
      <c r="AV13" s="14" t="s">
        <v>10</v>
      </c>
      <c r="AW13" s="15">
        <v>0</v>
      </c>
      <c r="AX13" s="16">
        <v>0</v>
      </c>
      <c r="AY13" s="17">
        <v>0</v>
      </c>
      <c r="AZ13" s="15">
        <v>0</v>
      </c>
      <c r="BA13" s="18">
        <v>0</v>
      </c>
      <c r="BC13" s="1">
        <f>AF32</f>
        <v>7</v>
      </c>
      <c r="BD13" s="1">
        <f>A32</f>
        <v>0</v>
      </c>
      <c r="BE13" s="1">
        <f>A33</f>
        <v>0</v>
      </c>
      <c r="BF13" s="1">
        <f>Z32</f>
        <v>0</v>
      </c>
      <c r="BG13" s="1">
        <f>AC32</f>
        <v>0</v>
      </c>
      <c r="BH13" s="1">
        <f>AD32</f>
      </c>
      <c r="BI13" s="1">
        <f>AE32</f>
      </c>
      <c r="BJ13" s="1">
        <f>COUNT(B31,E31,H31,K31,N31,Q31,T31,W31)</f>
        <v>0</v>
      </c>
    </row>
    <row r="14" spans="1:53" ht="18.75" customHeight="1">
      <c r="A14" s="110" t="s">
        <v>31</v>
      </c>
      <c r="B14" s="73"/>
      <c r="C14" s="44">
        <f>IF(ISTEXT(B13),0,IF(ISTEXT(E10),2,IF(ISNUMBER(B13),IF(B13&gt;E10,2,IF(B13=E10,1,0)),"")))</f>
        <v>0</v>
      </c>
      <c r="D14" s="45"/>
      <c r="E14" s="74"/>
      <c r="F14" s="41"/>
      <c r="G14" s="42"/>
      <c r="H14" s="43"/>
      <c r="I14" s="44">
        <f>IF(ISNUMBER(F17),2-F17,"")</f>
        <v>0</v>
      </c>
      <c r="J14" s="45"/>
      <c r="K14" s="43"/>
      <c r="L14" s="44">
        <f>IF(ISNUMBER(F20),2-F20,"")</f>
        <v>0</v>
      </c>
      <c r="M14" s="45"/>
      <c r="N14" s="43"/>
      <c r="O14" s="44">
        <f>IF(ISNUMBER(F23),2-F23,"")</f>
        <v>0</v>
      </c>
      <c r="P14" s="45"/>
      <c r="Q14" s="43"/>
      <c r="R14" s="44">
        <f>IF(ISNUMBER(F26),2-F26,"")</f>
        <v>2</v>
      </c>
      <c r="S14" s="45"/>
      <c r="T14" s="43"/>
      <c r="U14" s="44">
        <f>IF(ISNUMBER(F29),2-F29,"")</f>
      </c>
      <c r="V14" s="45"/>
      <c r="W14" s="75"/>
      <c r="X14" s="44">
        <f>IF(ISNUMBER(F32),2-F32,"")</f>
      </c>
      <c r="Y14" s="46"/>
      <c r="Z14" s="47">
        <f>IF(AA14="","",PPSumme)</f>
        <v>2</v>
      </c>
      <c r="AA14" s="45">
        <f>Pts.Summe</f>
        <v>371</v>
      </c>
      <c r="AB14" s="45">
        <f>Aufn.Summe</f>
        <v>85</v>
      </c>
      <c r="AC14" s="48">
        <f>IF(AB14="","",DS)</f>
        <v>4.364</v>
      </c>
      <c r="AD14" s="49">
        <f>IF(VALUE(BED)=0,"",BED)</f>
        <v>4.9</v>
      </c>
      <c r="AE14" s="45">
        <f>IF(VALUE(HS)=0,"",HS)</f>
        <v>32</v>
      </c>
      <c r="AF14" s="50">
        <f>Rang</f>
        <v>5</v>
      </c>
      <c r="AG14" s="19"/>
      <c r="AH14" s="1" t="e">
        <f>D13+G13+J13+M13+P13+S13+V13+Y13</f>
        <v>#VALUE!</v>
      </c>
      <c r="AI14" s="1" t="s">
        <v>21</v>
      </c>
      <c r="AJ14" s="1">
        <f>IF(AG13&gt;=AG16,0,1)</f>
        <v>1</v>
      </c>
      <c r="AK14" s="1">
        <f>IF(AG13&gt;=AG19,0,1)</f>
        <v>1</v>
      </c>
      <c r="AL14" s="1">
        <f>IF(AG13&gt;=AG22,0,1)</f>
        <v>1</v>
      </c>
      <c r="AM14" s="1">
        <f>IF(AG13&gt;=AG25,0,1)</f>
        <v>0</v>
      </c>
      <c r="AN14" s="1">
        <f>IF(AG13&gt;=AG28,0,1)</f>
        <v>0</v>
      </c>
      <c r="AO14" s="1">
        <f>IF(AG13&gt;=AG31,0,1)</f>
        <v>0</v>
      </c>
      <c r="AP14" s="1">
        <f>IF(AG13&gt;=AG10,0,1)</f>
        <v>1</v>
      </c>
      <c r="AT14" s="15"/>
      <c r="AU14" s="15"/>
      <c r="AV14" s="15"/>
      <c r="AW14" s="15"/>
      <c r="AX14" s="15"/>
      <c r="AY14" s="15"/>
      <c r="AZ14" s="15"/>
      <c r="BA14" s="15"/>
    </row>
    <row r="15" spans="1:33" ht="18.75" customHeight="1" thickBot="1">
      <c r="A15" s="108" t="s">
        <v>7</v>
      </c>
      <c r="B15" s="76">
        <f>Schnitt</f>
        <v>5</v>
      </c>
      <c r="C15" s="55"/>
      <c r="D15" s="56">
        <v>24</v>
      </c>
      <c r="E15" s="77"/>
      <c r="F15" s="52"/>
      <c r="G15" s="53"/>
      <c r="H15" s="54">
        <f>Schnitt</f>
        <v>3.75</v>
      </c>
      <c r="I15" s="55"/>
      <c r="J15" s="56">
        <v>18</v>
      </c>
      <c r="K15" s="54">
        <f>Schnitt</f>
        <v>6.2</v>
      </c>
      <c r="L15" s="55"/>
      <c r="M15" s="56">
        <v>18</v>
      </c>
      <c r="N15" s="54">
        <f>Schnitt</f>
        <v>3.05</v>
      </c>
      <c r="O15" s="55"/>
      <c r="P15" s="56">
        <v>12</v>
      </c>
      <c r="Q15" s="54">
        <f>Schnitt</f>
        <v>4.9</v>
      </c>
      <c r="R15" s="55"/>
      <c r="S15" s="56">
        <v>32</v>
      </c>
      <c r="T15" s="54">
        <f>Schnitt</f>
      </c>
      <c r="U15" s="55"/>
      <c r="V15" s="56"/>
      <c r="W15" s="54">
        <f>Schnitt</f>
      </c>
      <c r="X15" s="55"/>
      <c r="Y15" s="57"/>
      <c r="Z15" s="58"/>
      <c r="AA15" s="59"/>
      <c r="AB15" s="59"/>
      <c r="AC15" s="60"/>
      <c r="AD15" s="60"/>
      <c r="AE15" s="59"/>
      <c r="AF15" s="61"/>
      <c r="AG15" s="19"/>
    </row>
    <row r="16" spans="1:43" ht="18.75" customHeight="1">
      <c r="A16" s="106" t="s">
        <v>32</v>
      </c>
      <c r="B16" s="63">
        <v>68</v>
      </c>
      <c r="C16" s="64"/>
      <c r="D16" s="65">
        <v>20</v>
      </c>
      <c r="E16" s="69">
        <v>87</v>
      </c>
      <c r="F16" s="64"/>
      <c r="G16" s="65">
        <v>20</v>
      </c>
      <c r="H16" s="66"/>
      <c r="I16" s="67"/>
      <c r="J16" s="68"/>
      <c r="K16" s="69">
        <v>16</v>
      </c>
      <c r="L16" s="64"/>
      <c r="M16" s="70">
        <f>IF(J19&gt;0,J19,"")</f>
        <v>3</v>
      </c>
      <c r="N16" s="69">
        <v>74</v>
      </c>
      <c r="O16" s="64"/>
      <c r="P16" s="70">
        <f>IF(J22&gt;0,J22,"")</f>
        <v>20</v>
      </c>
      <c r="Q16" s="69">
        <v>82</v>
      </c>
      <c r="R16" s="64"/>
      <c r="S16" s="70">
        <f>IF(J25&gt;0,J25,"")</f>
        <v>20</v>
      </c>
      <c r="T16" s="69"/>
      <c r="U16" s="64"/>
      <c r="V16" s="70">
        <f>IF(J28&gt;0,J28,"")</f>
      </c>
      <c r="W16" s="69"/>
      <c r="X16" s="64"/>
      <c r="Y16" s="71">
        <f>IF(J31&gt;0,J31,"")</f>
      </c>
      <c r="Z16" s="36"/>
      <c r="AA16" s="34"/>
      <c r="AB16" s="34"/>
      <c r="AC16" s="37"/>
      <c r="AD16" s="37"/>
      <c r="AE16" s="34"/>
      <c r="AF16" s="72"/>
      <c r="AG16" s="1">
        <f>Z17*1000+AC17</f>
        <v>4003.939</v>
      </c>
      <c r="AI16" s="1" t="s">
        <v>13</v>
      </c>
      <c r="AJ16" s="1">
        <f>IF(C17&gt;0,B18,0)</f>
        <v>0</v>
      </c>
      <c r="AK16" s="1">
        <f>IF(F17&gt;0,E18,0)</f>
        <v>4.35</v>
      </c>
      <c r="AL16" s="1">
        <f>IF(I17&gt;0,H18,0)</f>
        <v>0</v>
      </c>
      <c r="AM16" s="1">
        <f>IF(L17&gt;0,K18,0)</f>
        <v>0</v>
      </c>
      <c r="AN16" s="1">
        <f>IF(O17&gt;0,N18,0)</f>
        <v>0</v>
      </c>
      <c r="AO16" s="1">
        <f>IF(R17&gt;0,Q18,0)</f>
        <v>4.1</v>
      </c>
      <c r="AP16" s="1">
        <f>IF(U17&gt;0,T18,0)</f>
      </c>
      <c r="AQ16" s="1">
        <f>IF(X17&gt;0,W18,0)</f>
      </c>
    </row>
    <row r="17" spans="1:42" ht="18.75" customHeight="1">
      <c r="A17" s="110" t="s">
        <v>33</v>
      </c>
      <c r="B17" s="73"/>
      <c r="C17" s="44">
        <f>IF(ISTEXT(B16),0,IF(ISTEXT(H10),2,IF(ISNUMBER(B16),IF(B16&gt;H10,2,IF(B16=H10,1,0)),"")))</f>
        <v>0</v>
      </c>
      <c r="D17" s="45"/>
      <c r="E17" s="43"/>
      <c r="F17" s="44">
        <f>IF(ISTEXT(E16),0,IF(ISTEXT(H13),2,IF(ISNUMBER(E16),IF(E16&gt;H13,2,IF(E16=H13,1,0)),"")))</f>
        <v>2</v>
      </c>
      <c r="G17" s="45"/>
      <c r="H17" s="74"/>
      <c r="I17" s="41"/>
      <c r="J17" s="42"/>
      <c r="K17" s="43"/>
      <c r="L17" s="44">
        <f>IF(ISNUMBER(I20),2-I20,"")</f>
        <v>0</v>
      </c>
      <c r="M17" s="45"/>
      <c r="N17" s="43"/>
      <c r="O17" s="44">
        <f>IF(ISNUMBER(I23),2-I23,"")</f>
        <v>0</v>
      </c>
      <c r="P17" s="45"/>
      <c r="Q17" s="43"/>
      <c r="R17" s="44">
        <f>IF(ISNUMBER(I26),2-I26,"")</f>
        <v>2</v>
      </c>
      <c r="S17" s="45"/>
      <c r="T17" s="43"/>
      <c r="U17" s="44">
        <f>IF(ISNUMBER(I29),2-I29,"")</f>
      </c>
      <c r="V17" s="45"/>
      <c r="W17" s="43"/>
      <c r="X17" s="44">
        <f>IF(ISNUMBER(I32),2-I32,"")</f>
      </c>
      <c r="Y17" s="46"/>
      <c r="Z17" s="47">
        <f>IF(AA17="","",PPSumme)</f>
        <v>4</v>
      </c>
      <c r="AA17" s="45">
        <f>Pts.Summe</f>
        <v>327</v>
      </c>
      <c r="AB17" s="45">
        <f>Aufn.Summe</f>
        <v>83</v>
      </c>
      <c r="AC17" s="48">
        <f>IF(AB17="","",DS)</f>
        <v>3.939</v>
      </c>
      <c r="AD17" s="49">
        <f>IF(VALUE(BED)=0,"",BED)</f>
        <v>4.35</v>
      </c>
      <c r="AE17" s="45">
        <f>IF(VALUE(HS)=0,"",HS)</f>
        <v>17</v>
      </c>
      <c r="AF17" s="50">
        <f>Rang</f>
        <v>4</v>
      </c>
      <c r="AG17" s="19"/>
      <c r="AH17" s="1" t="e">
        <f>D16+G16+J16+M16+P16+S16+V16+Y16</f>
        <v>#VALUE!</v>
      </c>
      <c r="AI17" s="1" t="s">
        <v>21</v>
      </c>
      <c r="AJ17" s="1">
        <f>IF(AG16&gt;=AG19,0,1)</f>
        <v>1</v>
      </c>
      <c r="AK17" s="1">
        <f>IF(AG16&gt;=AG22,0,1)</f>
        <v>1</v>
      </c>
      <c r="AL17" s="1">
        <f>IF(AG16&gt;=AG25,0,1)</f>
        <v>0</v>
      </c>
      <c r="AM17" s="1">
        <f>IF(AG16&gt;=AG28,0,1)</f>
        <v>0</v>
      </c>
      <c r="AN17" s="1">
        <f>IF(AG16&gt;=AG31,0,1)</f>
        <v>0</v>
      </c>
      <c r="AO17" s="1">
        <f>IF(AG16&gt;=AG10,0,1)</f>
        <v>1</v>
      </c>
      <c r="AP17" s="1">
        <f>IF(AG16&gt;=AG13,0,1)</f>
        <v>0</v>
      </c>
    </row>
    <row r="18" spans="1:33" ht="18.75" customHeight="1" thickBot="1">
      <c r="A18" s="108" t="s">
        <v>7</v>
      </c>
      <c r="B18" s="76">
        <f>Schnitt</f>
        <v>3.4</v>
      </c>
      <c r="C18" s="55"/>
      <c r="D18" s="56">
        <v>12</v>
      </c>
      <c r="E18" s="54">
        <f>Schnitt</f>
        <v>4.35</v>
      </c>
      <c r="F18" s="55"/>
      <c r="G18" s="56">
        <v>16</v>
      </c>
      <c r="H18" s="77"/>
      <c r="I18" s="52"/>
      <c r="J18" s="53"/>
      <c r="K18" s="54">
        <f>Schnitt</f>
        <v>5.33</v>
      </c>
      <c r="L18" s="55"/>
      <c r="M18" s="56">
        <v>10</v>
      </c>
      <c r="N18" s="54">
        <f>Schnitt</f>
        <v>3.7</v>
      </c>
      <c r="O18" s="55"/>
      <c r="P18" s="56">
        <v>12</v>
      </c>
      <c r="Q18" s="54">
        <f>Schnitt</f>
        <v>4.1</v>
      </c>
      <c r="R18" s="55"/>
      <c r="S18" s="56">
        <v>17</v>
      </c>
      <c r="T18" s="54">
        <f>Schnitt</f>
      </c>
      <c r="U18" s="55"/>
      <c r="V18" s="56"/>
      <c r="W18" s="54">
        <f>Schnitt</f>
      </c>
      <c r="X18" s="55"/>
      <c r="Y18" s="57"/>
      <c r="Z18" s="58"/>
      <c r="AA18" s="59"/>
      <c r="AB18" s="59"/>
      <c r="AC18" s="60"/>
      <c r="AD18" s="60"/>
      <c r="AE18" s="59"/>
      <c r="AF18" s="61"/>
      <c r="AG18" s="19"/>
    </row>
    <row r="19" spans="1:43" ht="18.75" customHeight="1">
      <c r="A19" s="107" t="s">
        <v>34</v>
      </c>
      <c r="B19" s="63">
        <v>200</v>
      </c>
      <c r="C19" s="64"/>
      <c r="D19" s="65">
        <v>9</v>
      </c>
      <c r="E19" s="69">
        <v>200</v>
      </c>
      <c r="F19" s="64"/>
      <c r="G19" s="65">
        <v>10</v>
      </c>
      <c r="H19" s="69">
        <v>200</v>
      </c>
      <c r="I19" s="64"/>
      <c r="J19" s="65">
        <v>3</v>
      </c>
      <c r="K19" s="66"/>
      <c r="L19" s="67"/>
      <c r="M19" s="68"/>
      <c r="N19" s="69">
        <v>200</v>
      </c>
      <c r="O19" s="64"/>
      <c r="P19" s="70">
        <f>IF(M22&gt;0,M22,"")</f>
        <v>10</v>
      </c>
      <c r="Q19" s="69">
        <v>200</v>
      </c>
      <c r="R19" s="64"/>
      <c r="S19" s="70">
        <f>IF(M25&gt;0,M25,"")</f>
        <v>15</v>
      </c>
      <c r="T19" s="69"/>
      <c r="U19" s="64"/>
      <c r="V19" s="70">
        <f>IF(M28&gt;0,M28,"")</f>
      </c>
      <c r="W19" s="69"/>
      <c r="X19" s="64"/>
      <c r="Y19" s="71">
        <f>IF(M31&gt;0,M31,"")</f>
      </c>
      <c r="Z19" s="36"/>
      <c r="AA19" s="34"/>
      <c r="AB19" s="34"/>
      <c r="AC19" s="37"/>
      <c r="AD19" s="37"/>
      <c r="AE19" s="34"/>
      <c r="AF19" s="72"/>
      <c r="AG19" s="1">
        <f>Z20*1000+AC20</f>
        <v>10021.276</v>
      </c>
      <c r="AI19" s="1" t="s">
        <v>13</v>
      </c>
      <c r="AJ19" s="1">
        <f>IF(C20&gt;0,B21,0)</f>
        <v>22.22</v>
      </c>
      <c r="AK19" s="1">
        <f>IF(F20&gt;0,E21,0)</f>
        <v>20</v>
      </c>
      <c r="AL19" s="1">
        <f>IF(I20&gt;0,H21,0)</f>
        <v>66.66</v>
      </c>
      <c r="AM19" s="1">
        <f>IF(L20&gt;0,K21,0)</f>
        <v>0</v>
      </c>
      <c r="AN19" s="1">
        <f>IF(O20&gt;0,N21,0)</f>
        <v>20</v>
      </c>
      <c r="AO19" s="1">
        <f>IF(R20&gt;0,Q21,0)</f>
        <v>13.33</v>
      </c>
      <c r="AP19" s="1">
        <f>IF(U20&gt;0,T21,0)</f>
      </c>
      <c r="AQ19" s="1">
        <f>IF(X20&gt;0,W21,0)</f>
      </c>
    </row>
    <row r="20" spans="1:42" ht="18.75" customHeight="1">
      <c r="A20" s="110" t="s">
        <v>35</v>
      </c>
      <c r="B20" s="73"/>
      <c r="C20" s="44">
        <f>IF(ISTEXT(B19),0,IF(ISTEXT(K10),2,IF(ISNUMBER(B19),IF(B19&gt;K10,2,IF(B19=K10,1,0)),"")))</f>
        <v>2</v>
      </c>
      <c r="D20" s="45"/>
      <c r="E20" s="43"/>
      <c r="F20" s="44">
        <f>IF(ISTEXT(E19),0,IF(ISTEXT(K13),2,IF(ISNUMBER(E19),IF(E19&gt;K13,2,IF(E19=K13,1,0)),"")))</f>
        <v>2</v>
      </c>
      <c r="G20" s="45"/>
      <c r="H20" s="43"/>
      <c r="I20" s="44">
        <f>IF(ISTEXT(H19),0,IF(ISTEXT(K16),2,IF(ISNUMBER(H19),IF(H19&gt;K16,2,IF(H19=K16,1,0)),"")))</f>
        <v>2</v>
      </c>
      <c r="J20" s="45"/>
      <c r="K20" s="74"/>
      <c r="L20" s="41"/>
      <c r="M20" s="42"/>
      <c r="N20" s="43"/>
      <c r="O20" s="44">
        <f>IF(ISNUMBER(L23),2-L23,"")</f>
        <v>2</v>
      </c>
      <c r="P20" s="45"/>
      <c r="Q20" s="43"/>
      <c r="R20" s="44">
        <f>IF(ISNUMBER(L26),2-L26,"")</f>
        <v>2</v>
      </c>
      <c r="S20" s="45"/>
      <c r="T20" s="43"/>
      <c r="U20" s="44">
        <f>IF(ISNUMBER(L29),2-L29,"")</f>
      </c>
      <c r="V20" s="45"/>
      <c r="W20" s="43"/>
      <c r="X20" s="44">
        <f>IF(ISNUMBER(L32),2-L32,"")</f>
      </c>
      <c r="Y20" s="46"/>
      <c r="Z20" s="47">
        <f>IF(AA20="","",PPSumme)</f>
        <v>10</v>
      </c>
      <c r="AA20" s="45">
        <f>Pts.Summe</f>
        <v>1000</v>
      </c>
      <c r="AB20" s="45">
        <f>Aufn.Summe</f>
        <v>47</v>
      </c>
      <c r="AC20" s="48">
        <f>IF(AB20="","",DS)</f>
        <v>21.276</v>
      </c>
      <c r="AD20" s="49">
        <f>IF(VALUE(BED)=0,"",BED)</f>
        <v>66.66</v>
      </c>
      <c r="AE20" s="45">
        <f>IF(VALUE(HS)=0,"",HS)</f>
        <v>107</v>
      </c>
      <c r="AF20" s="50">
        <f>Rang</f>
        <v>1</v>
      </c>
      <c r="AG20" s="19"/>
      <c r="AH20" s="1" t="e">
        <f>D19+G19+J19+M19+P19+S19+V19+Y19</f>
        <v>#VALUE!</v>
      </c>
      <c r="AI20" s="1" t="s">
        <v>21</v>
      </c>
      <c r="AJ20" s="1">
        <f>IF(AG19&gt;=AG22,0,1)</f>
        <v>0</v>
      </c>
      <c r="AK20" s="1">
        <f>IF(AG19&gt;=AG25,0,1)</f>
        <v>0</v>
      </c>
      <c r="AL20" s="1">
        <f>IF(AG19&gt;=AG28,0,1)</f>
        <v>0</v>
      </c>
      <c r="AM20" s="1">
        <f>IF(AG19&gt;=AG31,0,1)</f>
        <v>0</v>
      </c>
      <c r="AN20" s="1">
        <f>IF(AG19&gt;=AG10,0,1)</f>
        <v>0</v>
      </c>
      <c r="AO20" s="1">
        <f>IF(AG19&gt;=AG13,0,1)</f>
        <v>0</v>
      </c>
      <c r="AP20" s="1">
        <f>IF(AG19&gt;=AG16,0,1)</f>
        <v>0</v>
      </c>
    </row>
    <row r="21" spans="1:33" ht="18.75" customHeight="1" thickBot="1">
      <c r="A21" s="108" t="s">
        <v>22</v>
      </c>
      <c r="B21" s="76">
        <f>Schnitt</f>
        <v>22.22</v>
      </c>
      <c r="C21" s="55"/>
      <c r="D21" s="56"/>
      <c r="E21" s="54">
        <f>Schnitt</f>
        <v>20</v>
      </c>
      <c r="F21" s="55"/>
      <c r="G21" s="56">
        <v>68</v>
      </c>
      <c r="H21" s="54">
        <f>Schnitt</f>
        <v>66.66</v>
      </c>
      <c r="I21" s="55"/>
      <c r="J21" s="56">
        <v>107</v>
      </c>
      <c r="K21" s="77"/>
      <c r="L21" s="52"/>
      <c r="M21" s="53"/>
      <c r="N21" s="54">
        <f>Schnitt</f>
        <v>20</v>
      </c>
      <c r="O21" s="55"/>
      <c r="P21" s="56">
        <v>56</v>
      </c>
      <c r="Q21" s="54">
        <f>Schnitt</f>
        <v>13.33</v>
      </c>
      <c r="R21" s="55"/>
      <c r="S21" s="56">
        <v>48</v>
      </c>
      <c r="T21" s="54">
        <f>Schnitt</f>
      </c>
      <c r="U21" s="55"/>
      <c r="V21" s="56"/>
      <c r="W21" s="54">
        <f>Schnitt</f>
      </c>
      <c r="X21" s="55"/>
      <c r="Y21" s="57"/>
      <c r="Z21" s="58"/>
      <c r="AA21" s="59"/>
      <c r="AB21" s="59"/>
      <c r="AC21" s="60"/>
      <c r="AD21" s="60"/>
      <c r="AE21" s="59"/>
      <c r="AF21" s="61"/>
      <c r="AG21" s="19"/>
    </row>
    <row r="22" spans="1:43" ht="18.75" customHeight="1">
      <c r="A22" s="107" t="s">
        <v>36</v>
      </c>
      <c r="B22" s="78">
        <v>117</v>
      </c>
      <c r="C22" s="75"/>
      <c r="D22" s="79">
        <v>16</v>
      </c>
      <c r="E22" s="80">
        <v>100</v>
      </c>
      <c r="F22" s="75"/>
      <c r="G22" s="79">
        <v>20</v>
      </c>
      <c r="H22" s="80">
        <v>105</v>
      </c>
      <c r="I22" s="75"/>
      <c r="J22" s="79">
        <v>20</v>
      </c>
      <c r="K22" s="80">
        <v>65</v>
      </c>
      <c r="L22" s="75"/>
      <c r="M22" s="79">
        <v>10</v>
      </c>
      <c r="N22" s="74"/>
      <c r="O22" s="81"/>
      <c r="P22" s="42"/>
      <c r="Q22" s="80">
        <v>125</v>
      </c>
      <c r="R22" s="75"/>
      <c r="S22" s="45">
        <f>IF(P25&gt;0,P25,"")</f>
        <v>20</v>
      </c>
      <c r="T22" s="80"/>
      <c r="U22" s="75"/>
      <c r="V22" s="45">
        <f>IF(P28&gt;0,P28,"")</f>
      </c>
      <c r="W22" s="80"/>
      <c r="X22" s="75"/>
      <c r="Y22" s="46">
        <f>IF(P31&gt;0,P31,"")</f>
      </c>
      <c r="Z22" s="82"/>
      <c r="AA22" s="45"/>
      <c r="AB22" s="45"/>
      <c r="AC22" s="83"/>
      <c r="AD22" s="83"/>
      <c r="AE22" s="45"/>
      <c r="AF22" s="84"/>
      <c r="AG22" s="1">
        <f>Z23*1000+AC23</f>
        <v>6005.953</v>
      </c>
      <c r="AI22" s="1" t="s">
        <v>13</v>
      </c>
      <c r="AJ22" s="1">
        <f>IF(C23&gt;0,B24,0)</f>
        <v>0</v>
      </c>
      <c r="AK22" s="1">
        <f>IF(F23&gt;0,E24,0)</f>
        <v>5</v>
      </c>
      <c r="AL22" s="1">
        <f>IF(I23&gt;0,H24,0)</f>
        <v>5.25</v>
      </c>
      <c r="AM22" s="1">
        <f>IF(L23&gt;0,K24,0)</f>
        <v>0</v>
      </c>
      <c r="AN22" s="1">
        <f>IF(O23&gt;0,N24,0)</f>
        <v>0</v>
      </c>
      <c r="AO22" s="1">
        <f>IF(R23&gt;0,Q24,0)</f>
        <v>6.25</v>
      </c>
      <c r="AP22" s="1">
        <f>IF(U23&gt;0,T24,0)</f>
      </c>
      <c r="AQ22" s="1">
        <f>IF(X23&gt;0,W24,0)</f>
      </c>
    </row>
    <row r="23" spans="1:42" ht="18.75" customHeight="1">
      <c r="A23" s="110" t="s">
        <v>37</v>
      </c>
      <c r="B23" s="73"/>
      <c r="C23" s="44">
        <f>IF(ISTEXT(B22),0,IF(ISTEXT(N10),2,IF(ISNUMBER(B22),IF(B22&gt;N10,2,IF(B22=N10,1,0)),"")))</f>
        <v>0</v>
      </c>
      <c r="D23" s="45"/>
      <c r="E23" s="43"/>
      <c r="F23" s="44">
        <f>IF(ISTEXT(E22),0,IF(ISTEXT(N13),2,IF(ISNUMBER(E22),IF(E22&gt;N13,2,IF(E22=N13,1,0)),"")))</f>
        <v>2</v>
      </c>
      <c r="G23" s="45"/>
      <c r="H23" s="43"/>
      <c r="I23" s="44">
        <f>IF(ISTEXT(H22),0,IF(ISTEXT(N16),2,IF(ISNUMBER(H22),IF(H22&gt;N16,2,IF(H22=N16,1,0)),"")))</f>
        <v>2</v>
      </c>
      <c r="J23" s="45"/>
      <c r="K23" s="43"/>
      <c r="L23" s="44">
        <f>IF(ISTEXT(K22),0,IF(ISTEXT(N19),2,IF(ISNUMBER(K22),IF(K22&gt;N19,2,IF(K22=N19,1,0)),"")))</f>
        <v>0</v>
      </c>
      <c r="M23" s="45"/>
      <c r="N23" s="74"/>
      <c r="O23" s="41"/>
      <c r="P23" s="42"/>
      <c r="Q23" s="43"/>
      <c r="R23" s="44">
        <f>IF(ISNUMBER(O26),2-O26,"")</f>
        <v>2</v>
      </c>
      <c r="S23" s="45"/>
      <c r="T23" s="43"/>
      <c r="U23" s="44">
        <f>IF(ISNUMBER(O29),2-O29,"")</f>
      </c>
      <c r="V23" s="45"/>
      <c r="W23" s="43"/>
      <c r="X23" s="44">
        <f>IF(ISNUMBER(O32),2-O32,"")</f>
      </c>
      <c r="Y23" s="46"/>
      <c r="Z23" s="47">
        <f>IF(AA23="","",PPSumme)</f>
        <v>6</v>
      </c>
      <c r="AA23" s="45">
        <f>Pts.Summe</f>
        <v>512</v>
      </c>
      <c r="AB23" s="45">
        <f>Aufn.Summe</f>
        <v>86</v>
      </c>
      <c r="AC23" s="48">
        <f>IF(AB23="","",DS)</f>
        <v>5.953</v>
      </c>
      <c r="AD23" s="49">
        <f>IF(VALUE(BED)=0,"",BED)</f>
        <v>6.25</v>
      </c>
      <c r="AE23" s="45">
        <f>IF(VALUE(HS)=0,"",HS)</f>
        <v>38</v>
      </c>
      <c r="AF23" s="50">
        <f>Rang</f>
        <v>3</v>
      </c>
      <c r="AG23" s="19"/>
      <c r="AH23" s="1" t="e">
        <f>D22+G22+J22+M22+P22+S22+V22+Y22</f>
        <v>#VALUE!</v>
      </c>
      <c r="AI23" s="1" t="s">
        <v>21</v>
      </c>
      <c r="AJ23" s="1">
        <f>IF(AG22&gt;=AG25,0,1)</f>
        <v>0</v>
      </c>
      <c r="AK23" s="1">
        <f>IF(AG22&gt;=AG28,0,1)</f>
        <v>0</v>
      </c>
      <c r="AL23" s="1">
        <f>IF(AG22&gt;=AG31,0,1)</f>
        <v>0</v>
      </c>
      <c r="AM23" s="1">
        <f>IF(AG22&gt;=AG10,0,1)</f>
        <v>1</v>
      </c>
      <c r="AN23" s="1">
        <f>IF(AG22&gt;=AG13,0,1)</f>
        <v>0</v>
      </c>
      <c r="AO23" s="1">
        <f>IF(AG22&gt;=AG16,0,1)</f>
        <v>0</v>
      </c>
      <c r="AP23" s="1">
        <f>IF(AG22&gt;=AG19,0,1)</f>
        <v>1</v>
      </c>
    </row>
    <row r="24" spans="1:33" ht="18.75" customHeight="1" thickBot="1">
      <c r="A24" s="108" t="s">
        <v>29</v>
      </c>
      <c r="B24" s="76">
        <f>Schnitt</f>
        <v>7.31</v>
      </c>
      <c r="C24" s="55"/>
      <c r="D24" s="56">
        <v>25</v>
      </c>
      <c r="E24" s="54">
        <f>Schnitt</f>
        <v>5</v>
      </c>
      <c r="F24" s="55"/>
      <c r="G24" s="56">
        <v>34</v>
      </c>
      <c r="H24" s="54">
        <f>Schnitt</f>
        <v>5.25</v>
      </c>
      <c r="I24" s="55"/>
      <c r="J24" s="56">
        <v>17</v>
      </c>
      <c r="K24" s="54">
        <f>Schnitt</f>
        <v>6.5</v>
      </c>
      <c r="L24" s="55"/>
      <c r="M24" s="56">
        <v>18</v>
      </c>
      <c r="N24" s="77"/>
      <c r="O24" s="52"/>
      <c r="P24" s="53"/>
      <c r="Q24" s="54">
        <f>Schnitt</f>
        <v>6.25</v>
      </c>
      <c r="R24" s="55"/>
      <c r="S24" s="56">
        <v>38</v>
      </c>
      <c r="T24" s="54">
        <f>Schnitt</f>
      </c>
      <c r="U24" s="55"/>
      <c r="V24" s="56"/>
      <c r="W24" s="54">
        <f>Schnitt</f>
      </c>
      <c r="X24" s="55"/>
      <c r="Y24" s="57"/>
      <c r="Z24" s="58"/>
      <c r="AA24" s="59"/>
      <c r="AB24" s="59"/>
      <c r="AC24" s="60"/>
      <c r="AD24" s="60"/>
      <c r="AE24" s="59"/>
      <c r="AF24" s="85"/>
      <c r="AG24" s="19"/>
    </row>
    <row r="25" spans="1:43" ht="18.75" customHeight="1">
      <c r="A25" s="107" t="s">
        <v>38</v>
      </c>
      <c r="B25" s="63">
        <v>88</v>
      </c>
      <c r="C25" s="64"/>
      <c r="D25" s="65">
        <v>20</v>
      </c>
      <c r="E25" s="69">
        <v>54</v>
      </c>
      <c r="F25" s="64"/>
      <c r="G25" s="65">
        <v>20</v>
      </c>
      <c r="H25" s="69">
        <v>65</v>
      </c>
      <c r="I25" s="64"/>
      <c r="J25" s="65">
        <v>20</v>
      </c>
      <c r="K25" s="69">
        <v>75</v>
      </c>
      <c r="L25" s="64"/>
      <c r="M25" s="65">
        <v>15</v>
      </c>
      <c r="N25" s="69">
        <v>52</v>
      </c>
      <c r="O25" s="64"/>
      <c r="P25" s="65">
        <v>20</v>
      </c>
      <c r="Q25" s="66"/>
      <c r="R25" s="67"/>
      <c r="S25" s="68"/>
      <c r="T25" s="69"/>
      <c r="U25" s="64"/>
      <c r="V25" s="70">
        <f>IF(S28&gt;0,S28,"")</f>
      </c>
      <c r="W25" s="69"/>
      <c r="X25" s="64"/>
      <c r="Y25" s="71">
        <f>IF(S31&gt;0,S31,"")</f>
      </c>
      <c r="Z25" s="36"/>
      <c r="AA25" s="34"/>
      <c r="AB25" s="34"/>
      <c r="AC25" s="37"/>
      <c r="AD25" s="37"/>
      <c r="AE25" s="34"/>
      <c r="AF25" s="86"/>
      <c r="AG25" s="1">
        <f>Z26*1000+AC26</f>
        <v>3.515</v>
      </c>
      <c r="AI25" s="1" t="s">
        <v>13</v>
      </c>
      <c r="AJ25" s="1">
        <f>IF(C26&gt;0,B27,0)</f>
        <v>0</v>
      </c>
      <c r="AK25" s="1">
        <f>IF(F26&gt;0,E27,0)</f>
        <v>0</v>
      </c>
      <c r="AL25" s="1">
        <f>IF(I26&gt;0,H27,0)</f>
        <v>0</v>
      </c>
      <c r="AM25" s="1">
        <f>IF(L26&gt;0,K27,0)</f>
        <v>0</v>
      </c>
      <c r="AN25" s="1">
        <f>IF(O26&gt;0,N27,0)</f>
        <v>0</v>
      </c>
      <c r="AO25" s="1">
        <f>IF(R26&gt;0,Q27,0)</f>
        <v>0</v>
      </c>
      <c r="AP25" s="1">
        <f>IF(U26&gt;0,T27,0)</f>
      </c>
      <c r="AQ25" s="1">
        <f>IF(X26&gt;0,W27,0)</f>
      </c>
    </row>
    <row r="26" spans="1:42" ht="18.75" customHeight="1">
      <c r="A26" s="110" t="s">
        <v>39</v>
      </c>
      <c r="B26" s="73"/>
      <c r="C26" s="44">
        <f>IF(ISTEXT(B25),0,IF(ISTEXT(Q10),2,IF(ISNUMBER(B25),IF(B25&gt;Q10,2,IF(B25=Q10,1,0)),"")))</f>
        <v>0</v>
      </c>
      <c r="D26" s="45"/>
      <c r="E26" s="43"/>
      <c r="F26" s="44">
        <f>IF(ISTEXT(E25),0,IF(ISTEXT(Q13),2,IF(ISNUMBER(E25),IF(E25&gt;Q13,2,IF(E25=Q13,1,0)),"")))</f>
        <v>0</v>
      </c>
      <c r="G26" s="45"/>
      <c r="H26" s="43"/>
      <c r="I26" s="44">
        <f>IF(ISTEXT(H25),0,IF(ISTEXT(Q16),2,IF(ISNUMBER(H25),IF(H25&gt;Q16,2,IF(H25=Q16,1,0)),"")))</f>
        <v>0</v>
      </c>
      <c r="J26" s="45"/>
      <c r="K26" s="43"/>
      <c r="L26" s="44">
        <f>IF(ISTEXT(K25),0,IF(ISTEXT(Q19),2,IF(ISNUMBER(K25),IF(K25&gt;Q19,2,IF(K25=Q19,1,0)),"")))</f>
        <v>0</v>
      </c>
      <c r="M26" s="45"/>
      <c r="N26" s="43"/>
      <c r="O26" s="44">
        <f>IF(ISTEXT(N25),0,IF(ISTEXT(Q22),2,IF(ISNUMBER(N25),IF(N25&gt;Q22,2,IF(N25=Q22,1,0)),"")))</f>
        <v>0</v>
      </c>
      <c r="P26" s="45"/>
      <c r="Q26" s="74"/>
      <c r="R26" s="41"/>
      <c r="S26" s="42"/>
      <c r="T26" s="43"/>
      <c r="U26" s="44">
        <f>IF(ISNUMBER(R29),2-R29,"")</f>
      </c>
      <c r="V26" s="45"/>
      <c r="W26" s="43"/>
      <c r="X26" s="44">
        <f>IF(ISNUMBER(R32),2-R32,"")</f>
      </c>
      <c r="Y26" s="46"/>
      <c r="Z26" s="47">
        <f>IF(AA26="","",PPSumme)</f>
        <v>0</v>
      </c>
      <c r="AA26" s="45">
        <f>Pts.Summe</f>
        <v>334</v>
      </c>
      <c r="AB26" s="45">
        <f>Aufn.Summe</f>
        <v>95</v>
      </c>
      <c r="AC26" s="48">
        <f>IF(AB26="","",DS)</f>
        <v>3.515</v>
      </c>
      <c r="AD26" s="49">
        <f>IF(VALUE(BED)=0,"",BED)</f>
      </c>
      <c r="AE26" s="45">
        <f>IF(VALUE(HS)=0,"",HS)</f>
        <v>15</v>
      </c>
      <c r="AF26" s="87">
        <f>Rang</f>
        <v>6</v>
      </c>
      <c r="AG26" s="19"/>
      <c r="AH26" s="1" t="e">
        <f>D25+G25+J25+M25+P25+S25+V25+Y25</f>
        <v>#VALUE!</v>
      </c>
      <c r="AI26" s="1" t="s">
        <v>21</v>
      </c>
      <c r="AJ26" s="1">
        <f>IF(AG25&gt;=AG28,0,1)</f>
        <v>0</v>
      </c>
      <c r="AK26" s="1">
        <f>IF(AG25&gt;=AG31,0,1)</f>
        <v>0</v>
      </c>
      <c r="AL26" s="1">
        <f>IF(AG25&gt;=AG10,0,1)</f>
        <v>1</v>
      </c>
      <c r="AM26" s="1">
        <f>IF(AG25&gt;=AG13,0,1)</f>
        <v>1</v>
      </c>
      <c r="AN26" s="1">
        <f>IF(AG25&gt;=AG16,0,1)</f>
        <v>1</v>
      </c>
      <c r="AO26" s="1">
        <f>IF(AG25&gt;=AG19,0,1)</f>
        <v>1</v>
      </c>
      <c r="AP26" s="1">
        <f>IF(AG25&gt;=AG22,0,1)</f>
        <v>1</v>
      </c>
    </row>
    <row r="27" spans="1:33" ht="18.75" customHeight="1" thickBot="1">
      <c r="A27" s="109" t="s">
        <v>22</v>
      </c>
      <c r="B27" s="76">
        <f>Schnitt</f>
        <v>4.4</v>
      </c>
      <c r="C27" s="55"/>
      <c r="D27" s="56">
        <v>13</v>
      </c>
      <c r="E27" s="54">
        <f>Schnitt</f>
        <v>2.7</v>
      </c>
      <c r="F27" s="55"/>
      <c r="G27" s="56">
        <v>9</v>
      </c>
      <c r="H27" s="54">
        <f>Schnitt</f>
        <v>3.25</v>
      </c>
      <c r="I27" s="55"/>
      <c r="J27" s="56">
        <v>15</v>
      </c>
      <c r="K27" s="54">
        <f>Schnitt</f>
        <v>5</v>
      </c>
      <c r="L27" s="55"/>
      <c r="M27" s="56">
        <v>14</v>
      </c>
      <c r="N27" s="54">
        <f>Schnitt</f>
        <v>2.6</v>
      </c>
      <c r="O27" s="55"/>
      <c r="P27" s="56">
        <v>14</v>
      </c>
      <c r="Q27" s="77"/>
      <c r="R27" s="52"/>
      <c r="S27" s="53"/>
      <c r="T27" s="54">
        <f>Schnitt</f>
      </c>
      <c r="U27" s="55"/>
      <c r="V27" s="56"/>
      <c r="W27" s="54">
        <f>Schnitt</f>
      </c>
      <c r="X27" s="55"/>
      <c r="Y27" s="57"/>
      <c r="Z27" s="58"/>
      <c r="AA27" s="59"/>
      <c r="AB27" s="59"/>
      <c r="AC27" s="60"/>
      <c r="AD27" s="60"/>
      <c r="AE27" s="59"/>
      <c r="AF27" s="85"/>
      <c r="AG27" s="19"/>
    </row>
    <row r="28" spans="1:43" ht="18.75" customHeight="1" hidden="1">
      <c r="A28" s="97"/>
      <c r="B28" s="63"/>
      <c r="C28" s="64"/>
      <c r="D28" s="65"/>
      <c r="E28" s="69"/>
      <c r="F28" s="64"/>
      <c r="G28" s="65"/>
      <c r="H28" s="69"/>
      <c r="I28" s="64"/>
      <c r="J28" s="65"/>
      <c r="K28" s="69"/>
      <c r="L28" s="64"/>
      <c r="M28" s="65"/>
      <c r="N28" s="69"/>
      <c r="O28" s="64"/>
      <c r="P28" s="65"/>
      <c r="Q28" s="69"/>
      <c r="R28" s="64"/>
      <c r="S28" s="65"/>
      <c r="T28" s="66"/>
      <c r="U28" s="67"/>
      <c r="V28" s="68"/>
      <c r="W28" s="69"/>
      <c r="X28" s="64"/>
      <c r="Y28" s="71">
        <f>IF(V31&gt;0,V31,"")</f>
      </c>
      <c r="Z28" s="36"/>
      <c r="AA28" s="34"/>
      <c r="AB28" s="34"/>
      <c r="AC28" s="37"/>
      <c r="AD28" s="37"/>
      <c r="AE28" s="34"/>
      <c r="AF28" s="86"/>
      <c r="AG28" s="1">
        <f>Z29*1000+AC29</f>
        <v>0</v>
      </c>
      <c r="AI28" s="1" t="s">
        <v>13</v>
      </c>
      <c r="AJ28" s="1">
        <f>IF(C29&gt;0,B30,0)</f>
      </c>
      <c r="AK28" s="1">
        <f>IF(F29&gt;0,E30,0)</f>
      </c>
      <c r="AL28" s="1">
        <f>IF(I29&gt;0,H30,0)</f>
      </c>
      <c r="AM28" s="1">
        <f>IF(L29&gt;0,K30,0)</f>
      </c>
      <c r="AN28" s="1">
        <f>IF(O29&gt;0,N30,0)</f>
      </c>
      <c r="AO28" s="1">
        <f>IF(R29&gt;0,Q30,0)</f>
      </c>
      <c r="AP28" s="1">
        <f>IF(U29&gt;0,T30,0)</f>
        <v>0</v>
      </c>
      <c r="AQ28" s="1">
        <f>IF(X29&gt;0,W30,0)</f>
      </c>
    </row>
    <row r="29" spans="1:42" ht="18.75" customHeight="1" hidden="1">
      <c r="A29" s="39"/>
      <c r="B29" s="73"/>
      <c r="C29" s="44">
        <f>IF(ISTEXT(B28),0,IF(ISTEXT(T10),2,IF(ISNUMBER(B28),IF(B28&gt;T10,2,IF(B28=T10,1,0)),"")))</f>
      </c>
      <c r="D29" s="45"/>
      <c r="E29" s="43"/>
      <c r="F29" s="44">
        <f>IF(ISTEXT(E28),0,IF(ISTEXT(T13),2,IF(ISNUMBER(E28),IF(E28&gt;T13,2,IF(E28=T13,1,0)),"")))</f>
      </c>
      <c r="G29" s="45"/>
      <c r="H29" s="43"/>
      <c r="I29" s="44">
        <f>IF(ISTEXT(H28),0,IF(ISTEXT(T16),2,IF(ISNUMBER(H28),IF(H28&gt;T16,2,IF(H28=T16,1,0)),"")))</f>
      </c>
      <c r="J29" s="45"/>
      <c r="K29" s="43"/>
      <c r="L29" s="44">
        <f>IF(ISTEXT(K28),0,IF(ISTEXT(T19),2,IF(ISNUMBER(K28),IF(K28&gt;T19,2,IF(K28=T19,1,0)),"")))</f>
      </c>
      <c r="M29" s="45"/>
      <c r="N29" s="43"/>
      <c r="O29" s="44">
        <f>IF(ISTEXT(N28),0,IF(ISTEXT(T22),2,IF(ISNUMBER(N28),IF(N28&gt;T22,2,IF(N28=T22,1,0)),"")))</f>
      </c>
      <c r="P29" s="45"/>
      <c r="Q29" s="43"/>
      <c r="R29" s="44">
        <f>IF(ISTEXT(Q28),0,IF(ISTEXT(T25),2,IF(ISNUMBER(Q28),IF(Q28&gt;T25,2,IF(Q28=T25,1,0)),"")))</f>
      </c>
      <c r="S29" s="45"/>
      <c r="T29" s="74"/>
      <c r="U29" s="41"/>
      <c r="V29" s="42"/>
      <c r="W29" s="43"/>
      <c r="X29" s="44">
        <f>IF(ISNUMBER(U32),2-U32,"")</f>
      </c>
      <c r="Y29" s="46"/>
      <c r="Z29" s="47">
        <f>IF(AA29="","",PPSumme)</f>
        <v>0</v>
      </c>
      <c r="AA29" s="45">
        <f>Pts.Summe</f>
        <v>0</v>
      </c>
      <c r="AB29" s="45">
        <f>Aufn.Summe</f>
        <v>0</v>
      </c>
      <c r="AC29" s="48">
        <f>IF(AB29="","",DS)</f>
        <v>0</v>
      </c>
      <c r="AD29" s="49">
        <f>IF(VALUE(BED)=0,"",BED)</f>
      </c>
      <c r="AE29" s="45">
        <f>IF(VALUE(HS)=0,"",HS)</f>
      </c>
      <c r="AF29" s="50">
        <f>Rang</f>
        <v>7</v>
      </c>
      <c r="AG29" s="19"/>
      <c r="AH29" s="1" t="e">
        <f>D28+G28+J28+M28+P28+S28+V28+Y28</f>
        <v>#VALUE!</v>
      </c>
      <c r="AI29" s="1" t="s">
        <v>21</v>
      </c>
      <c r="AJ29" s="1">
        <f>IF(AG28&gt;=AG31,0,1)</f>
        <v>0</v>
      </c>
      <c r="AK29" s="1">
        <f>IF(AG28&gt;=AG10,0,1)</f>
        <v>1</v>
      </c>
      <c r="AL29" s="1">
        <f>IF(AG28&gt;=AG13,0,1)</f>
        <v>1</v>
      </c>
      <c r="AM29" s="1">
        <f>IF(AG28&gt;=AG16,0,1)</f>
        <v>1</v>
      </c>
      <c r="AN29" s="1">
        <f>IF(AG28&gt;=AG19,0,1)</f>
        <v>1</v>
      </c>
      <c r="AO29" s="1">
        <f>IF(AG28&gt;=AG22,0,1)</f>
        <v>1</v>
      </c>
      <c r="AP29" s="1">
        <f>IF(AG28&gt;=AG25,0,1)</f>
        <v>1</v>
      </c>
    </row>
    <row r="30" spans="1:33" ht="18.75" customHeight="1" hidden="1">
      <c r="A30" s="98"/>
      <c r="B30" s="76">
        <f>Schnitt</f>
      </c>
      <c r="C30" s="55"/>
      <c r="D30" s="56"/>
      <c r="E30" s="54">
        <f>Schnitt</f>
      </c>
      <c r="F30" s="55"/>
      <c r="G30" s="56"/>
      <c r="H30" s="54">
        <f>Schnitt</f>
      </c>
      <c r="I30" s="55"/>
      <c r="J30" s="56"/>
      <c r="K30" s="54">
        <f>Schnitt</f>
      </c>
      <c r="L30" s="55"/>
      <c r="M30" s="56"/>
      <c r="N30" s="54">
        <f>Schnitt</f>
      </c>
      <c r="O30" s="55"/>
      <c r="P30" s="56"/>
      <c r="Q30" s="54">
        <f>Schnitt</f>
      </c>
      <c r="R30" s="55"/>
      <c r="S30" s="56"/>
      <c r="T30" s="77"/>
      <c r="U30" s="52"/>
      <c r="V30" s="53"/>
      <c r="W30" s="54">
        <f>Schnitt</f>
      </c>
      <c r="X30" s="55"/>
      <c r="Y30" s="57"/>
      <c r="Z30" s="99"/>
      <c r="AA30" s="100"/>
      <c r="AB30" s="101"/>
      <c r="AC30" s="100"/>
      <c r="AD30" s="100"/>
      <c r="AE30" s="101"/>
      <c r="AF30" s="102"/>
      <c r="AG30" s="19"/>
    </row>
    <row r="31" spans="1:43" ht="18.75" customHeight="1" hidden="1" thickTop="1">
      <c r="A31" s="62"/>
      <c r="B31" s="78"/>
      <c r="C31" s="75"/>
      <c r="D31" s="79"/>
      <c r="E31" s="80"/>
      <c r="F31" s="75"/>
      <c r="G31" s="79"/>
      <c r="H31" s="80"/>
      <c r="I31" s="75"/>
      <c r="J31" s="79"/>
      <c r="K31" s="80"/>
      <c r="L31" s="75"/>
      <c r="M31" s="79"/>
      <c r="N31" s="80"/>
      <c r="O31" s="75"/>
      <c r="P31" s="79"/>
      <c r="Q31" s="80"/>
      <c r="R31" s="75"/>
      <c r="S31" s="79"/>
      <c r="T31" s="80"/>
      <c r="U31" s="75"/>
      <c r="V31" s="79"/>
      <c r="W31" s="74"/>
      <c r="X31" s="81"/>
      <c r="Y31" s="88"/>
      <c r="Z31" s="82"/>
      <c r="AA31" s="83"/>
      <c r="AB31" s="83"/>
      <c r="AC31" s="83"/>
      <c r="AD31" s="83"/>
      <c r="AE31" s="45"/>
      <c r="AF31" s="84"/>
      <c r="AG31" s="1">
        <f>Z32*1000+AC32</f>
        <v>0</v>
      </c>
      <c r="AI31" s="1" t="s">
        <v>13</v>
      </c>
      <c r="AJ31" s="1">
        <f>IF(C32&gt;0,B33,0)</f>
      </c>
      <c r="AK31" s="1">
        <f>IF(F32&gt;0,E33,0)</f>
      </c>
      <c r="AL31" s="1">
        <f>IF(I32&gt;0,H33,0)</f>
      </c>
      <c r="AM31" s="1">
        <f>IF(L32&gt;0,K33,0)</f>
      </c>
      <c r="AN31" s="1">
        <f>IF(O32&gt;0,N33,0)</f>
      </c>
      <c r="AO31" s="1">
        <f>IF(R32&gt;0,Q33,0)</f>
      </c>
      <c r="AP31" s="1">
        <f>IF(U32&gt;0,T33,0)</f>
      </c>
      <c r="AQ31" s="1">
        <f>IF(X32&gt;0,W33,0)</f>
        <v>0</v>
      </c>
    </row>
    <row r="32" spans="1:42" ht="18.75" customHeight="1" hidden="1">
      <c r="A32" s="39"/>
      <c r="B32" s="73"/>
      <c r="C32" s="44">
        <f>IF(ISTEXT(B31),0,IF(ISTEXT(W10),2,IF(ISNUMBER(B31),IF(B31&gt;W10,2,IF(B31=W10,1,0)),"")))</f>
      </c>
      <c r="D32" s="45"/>
      <c r="E32" s="43"/>
      <c r="F32" s="44">
        <f>IF(ISTEXT(E31),0,IF(ISTEXT(W13),2,IF(ISNUMBER(E31),IF(E31&gt;W13,2,IF(E31=W13,1,0)),"")))</f>
      </c>
      <c r="G32" s="45"/>
      <c r="H32" s="43"/>
      <c r="I32" s="44">
        <f>IF(ISTEXT(H31),0,IF(ISTEXT(W16),2,IF(ISNUMBER(H31),IF(H31&gt;W16,2,IF(H31=W16,1,0)),"")))</f>
      </c>
      <c r="J32" s="45"/>
      <c r="K32" s="43"/>
      <c r="L32" s="44">
        <f>IF(ISTEXT(K31),0,IF(ISTEXT(W19),2,IF(ISNUMBER(K31),IF(K31&gt;W19,2,IF(K31=W19,1,0)),"")))</f>
      </c>
      <c r="M32" s="45"/>
      <c r="N32" s="43"/>
      <c r="O32" s="44">
        <f>IF(ISTEXT(N31),0,IF(ISTEXT(W22),2,IF(ISNUMBER(N31),IF(N31&gt;W22,2,IF(N31=W22,1,0)),"")))</f>
      </c>
      <c r="P32" s="45"/>
      <c r="Q32" s="43"/>
      <c r="R32" s="44">
        <f>IF(ISTEXT(Q31),0,IF(ISTEXT(W25),2,IF(ISNUMBER(Q31),IF(Q31&gt;W25,2,IF(Q31=W25,1,0)),"")))</f>
      </c>
      <c r="S32" s="45"/>
      <c r="T32" s="43"/>
      <c r="U32" s="44">
        <f>IF(ISTEXT(T31),0,IF(ISTEXT(W28),2,IF(ISNUMBER(T31),IF(T31&gt;W28,2,IF(T31=W28,1,0)),"")))</f>
      </c>
      <c r="V32" s="45"/>
      <c r="W32" s="74"/>
      <c r="X32" s="41"/>
      <c r="Y32" s="88"/>
      <c r="Z32" s="47">
        <f>IF(AA32="","",PPSumme)</f>
        <v>0</v>
      </c>
      <c r="AA32" s="45">
        <f>Pts.Summe</f>
        <v>0</v>
      </c>
      <c r="AB32" s="45">
        <f>Aufn.Summe</f>
        <v>0</v>
      </c>
      <c r="AC32" s="48">
        <f>IF(AB32="","",DS)</f>
        <v>0</v>
      </c>
      <c r="AD32" s="49">
        <f>IF(VALUE(BED)=0,"",BED)</f>
      </c>
      <c r="AE32" s="45">
        <f>IF(VALUE(HS)=0,"",HS)</f>
      </c>
      <c r="AF32" s="50">
        <f>Rang</f>
        <v>7</v>
      </c>
      <c r="AG32" s="19"/>
      <c r="AH32" s="1">
        <f>D31+G31+J31+M31+P31+S31+V31+Y31</f>
        <v>0</v>
      </c>
      <c r="AI32" s="1" t="s">
        <v>21</v>
      </c>
      <c r="AJ32" s="1">
        <f>IF(AG31&gt;=AG10,0,1)</f>
        <v>1</v>
      </c>
      <c r="AK32" s="1">
        <f>IF(AG31&gt;=AG13,0,1)</f>
        <v>1</v>
      </c>
      <c r="AL32" s="1">
        <f>IF(AG31&gt;=AG16,0,1)</f>
        <v>1</v>
      </c>
      <c r="AM32" s="1">
        <f>IF(AG31&gt;=AG19,0,1)</f>
        <v>1</v>
      </c>
      <c r="AN32" s="1">
        <f>IF(AG31&gt;=AG22,0,1)</f>
        <v>1</v>
      </c>
      <c r="AO32" s="1">
        <f>IF(AG31&gt;=AG25,0,1)</f>
        <v>1</v>
      </c>
      <c r="AP32" s="1">
        <f>IF(AG31&gt;=AG28,0,1)</f>
        <v>0</v>
      </c>
    </row>
    <row r="33" spans="1:32" ht="18.75" customHeight="1" hidden="1">
      <c r="A33" s="89"/>
      <c r="B33" s="90">
        <f>Schnitt</f>
      </c>
      <c r="C33" s="75"/>
      <c r="D33" s="79"/>
      <c r="E33" s="91">
        <f>Schnitt</f>
      </c>
      <c r="F33" s="75"/>
      <c r="G33" s="79"/>
      <c r="H33" s="91">
        <f>Schnitt</f>
      </c>
      <c r="I33" s="75"/>
      <c r="J33" s="79"/>
      <c r="K33" s="91">
        <f>Schnitt</f>
      </c>
      <c r="L33" s="75"/>
      <c r="M33" s="79"/>
      <c r="N33" s="91">
        <f>Schnitt</f>
      </c>
      <c r="O33" s="75"/>
      <c r="P33" s="79"/>
      <c r="Q33" s="91">
        <f>Schnitt</f>
      </c>
      <c r="R33" s="75"/>
      <c r="S33" s="79"/>
      <c r="T33" s="91">
        <f>Schnitt</f>
      </c>
      <c r="U33" s="75"/>
      <c r="V33" s="79"/>
      <c r="W33" s="74"/>
      <c r="X33" s="81"/>
      <c r="Y33" s="88"/>
      <c r="Z33" s="82"/>
      <c r="AA33" s="83"/>
      <c r="AB33" s="83"/>
      <c r="AC33" s="83"/>
      <c r="AD33" s="83"/>
      <c r="AE33" s="83"/>
      <c r="AF33" s="92"/>
    </row>
    <row r="34" spans="1:32" ht="1.5" customHeight="1" thickBo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</row>
    <row r="35" ht="12" thickTop="1">
      <c r="A35" s="96"/>
    </row>
    <row r="36" ht="11.25">
      <c r="A36" s="96"/>
    </row>
    <row r="37" ht="11.25">
      <c r="A37" s="96"/>
    </row>
    <row r="38" ht="11.25">
      <c r="A38" s="96"/>
    </row>
    <row r="39" ht="11.25">
      <c r="A39" s="96"/>
    </row>
    <row r="40" ht="11.25">
      <c r="A40" s="96"/>
    </row>
    <row r="41" ht="11.25">
      <c r="A41" s="96"/>
    </row>
    <row r="42" ht="11.25">
      <c r="A42" s="96"/>
    </row>
    <row r="43" ht="11.25">
      <c r="A43" s="96"/>
    </row>
    <row r="44" ht="11.25">
      <c r="A44" s="96"/>
    </row>
    <row r="45" ht="11.25">
      <c r="A45" s="96"/>
    </row>
    <row r="46" spans="1:64" ht="11.25">
      <c r="A46" s="9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ht="11.25">
      <c r="A47" s="96"/>
    </row>
    <row r="48" ht="11.25">
      <c r="A48" s="96"/>
    </row>
  </sheetData>
  <sheetProtection/>
  <mergeCells count="16">
    <mergeCell ref="AA8:AA9"/>
    <mergeCell ref="AB8:AB9"/>
    <mergeCell ref="AC8:AC9"/>
    <mergeCell ref="AD8:AD9"/>
    <mergeCell ref="AE8:AE9"/>
    <mergeCell ref="AF8:AF9"/>
    <mergeCell ref="A3:AF3"/>
    <mergeCell ref="B8:D9"/>
    <mergeCell ref="E8:G9"/>
    <mergeCell ref="H8:J9"/>
    <mergeCell ref="K8:M9"/>
    <mergeCell ref="N8:P9"/>
    <mergeCell ref="Q8:S9"/>
    <mergeCell ref="T8:V9"/>
    <mergeCell ref="W8:Y9"/>
    <mergeCell ref="Z8:Z9"/>
  </mergeCells>
  <conditionalFormatting sqref="B11:Y11 B14:Y14 B23:Y23 B17:Y17 B20:Y20 B32:Y32 B26:Y26 B29:Y29">
    <cfRule type="cellIs" priority="8" dxfId="10" operator="equal" stopIfTrue="1">
      <formula>2</formula>
    </cfRule>
    <cfRule type="cellIs" priority="9" dxfId="11" operator="equal" stopIfTrue="1">
      <formula>0</formula>
    </cfRule>
    <cfRule type="cellIs" priority="10" dxfId="12" operator="equal" stopIfTrue="1">
      <formula>1</formula>
    </cfRule>
  </conditionalFormatting>
  <conditionalFormatting sqref="Z10:Z33">
    <cfRule type="cellIs" priority="7" dxfId="10" operator="equal" stopIfTrue="1">
      <formula>MAX($Z$11,$Z$14,$Z$17,$Z$20,$Z$23,$Z$26,$Z$29,$Z$32)</formula>
    </cfRule>
  </conditionalFormatting>
  <conditionalFormatting sqref="AC10:AC33">
    <cfRule type="cellIs" priority="6" dxfId="13" operator="equal" stopIfTrue="1">
      <formula>MAX($AC$11,$AC$14,$AC$17,$AC$20,$AC$23,$AC$26,$AC$29,$AC$32)</formula>
    </cfRule>
  </conditionalFormatting>
  <conditionalFormatting sqref="AD10:AD33">
    <cfRule type="cellIs" priority="5" dxfId="13" operator="equal" stopIfTrue="1">
      <formula>MAX($AD$11,$AD$14,$AD$17,$AD$20,$AD$23,$AD$26,$AD$29,$AD$32)</formula>
    </cfRule>
  </conditionalFormatting>
  <conditionalFormatting sqref="AE10:AE33">
    <cfRule type="cellIs" priority="4" dxfId="13" operator="equal" stopIfTrue="1">
      <formula>MAX($AE$11,$AE$14,$AE$17,$AE$20,$AE$23,$AE$26,$AE$29,$AE$32)</formula>
    </cfRule>
  </conditionalFormatting>
  <conditionalFormatting sqref="AF10:AF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968503937007874" right="0" top="0.3937007874015748" bottom="0.3937007874015748" header="0.15748031496062992" footer="0.3937007874015748"/>
  <pageSetup horizontalDpi="300" verticalDpi="300" orientation="landscape" paperSize="9" scale="12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Grazer Wechselseitige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peter</cp:lastModifiedBy>
  <cp:lastPrinted>2013-06-08T10:55:29Z</cp:lastPrinted>
  <dcterms:created xsi:type="dcterms:W3CDTF">2008-04-16T12:10:31Z</dcterms:created>
  <dcterms:modified xsi:type="dcterms:W3CDTF">2013-06-08T11:00:08Z</dcterms:modified>
  <cp:category/>
  <cp:version/>
  <cp:contentType/>
  <cp:contentStatus/>
</cp:coreProperties>
</file>